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ocuments\FA Common Files\Web Site Files\Financial Architects 2.0\Ruminations Files\"/>
    </mc:Choice>
  </mc:AlternateContent>
  <bookViews>
    <workbookView xWindow="0" yWindow="0" windowWidth="28800" windowHeight="12435"/>
  </bookViews>
  <sheets>
    <sheet name="Joint Life Calculator" sheetId="1" r:id="rId1"/>
    <sheet name="Mortality Tables" sheetId="6" r:id="rId2"/>
    <sheet name="Chart1" sheetId="2" r:id="rId3"/>
  </sheets>
  <definedNames>
    <definedName name="_xlnm.Print_Area" localSheetId="0">'Joint Life Calculator'!$A$1:$J$77</definedName>
    <definedName name="_xlnm.Print_Titles" localSheetId="0">'Joint Life Calculator'!$6:$7</definedName>
  </definedNames>
  <calcPr calcId="152511"/>
</workbook>
</file>

<file path=xl/calcChain.xml><?xml version="1.0" encoding="utf-8"?>
<calcChain xmlns="http://schemas.openxmlformats.org/spreadsheetml/2006/main">
  <c r="C6" i="1" l="1"/>
  <c r="B6" i="1"/>
  <c r="V3" i="6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D66" i="1" s="1"/>
  <c r="A67" i="1"/>
  <c r="D67" i="1" s="1"/>
  <c r="A68" i="1"/>
  <c r="D68" i="1" s="1"/>
  <c r="A69" i="1"/>
  <c r="D69" i="1" s="1"/>
  <c r="A70" i="1"/>
  <c r="D70" i="1" s="1"/>
  <c r="A71" i="1"/>
  <c r="D71" i="1" s="1"/>
  <c r="A72" i="1"/>
  <c r="D72" i="1" s="1"/>
  <c r="A73" i="1"/>
  <c r="D73" i="1" s="1"/>
  <c r="A74" i="1"/>
  <c r="D74" i="1" s="1"/>
  <c r="A75" i="1"/>
  <c r="D75" i="1" s="1"/>
  <c r="A76" i="1"/>
  <c r="D76" i="1" s="1"/>
  <c r="A77" i="1"/>
  <c r="D77" i="1" s="1"/>
  <c r="A8" i="1"/>
  <c r="E77" i="1" l="1"/>
  <c r="E73" i="1"/>
  <c r="E69" i="1"/>
  <c r="E76" i="1"/>
  <c r="E72" i="1"/>
  <c r="E68" i="1"/>
  <c r="E75" i="1"/>
  <c r="E71" i="1"/>
  <c r="E67" i="1"/>
  <c r="E74" i="1"/>
  <c r="E70" i="1"/>
  <c r="E66" i="1"/>
  <c r="V5" i="6" l="1"/>
  <c r="V6" i="6" l="1"/>
  <c r="V4" i="6"/>
  <c r="V2" i="6"/>
  <c r="M1" i="6" l="1"/>
  <c r="S1" i="6" s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H7" i="1"/>
  <c r="G7" i="1"/>
  <c r="E7" i="1"/>
  <c r="D7" i="1"/>
  <c r="P5" i="6" l="1"/>
  <c r="P9" i="6"/>
  <c r="P13" i="6"/>
  <c r="P17" i="6"/>
  <c r="P21" i="6"/>
  <c r="P25" i="6"/>
  <c r="P29" i="6"/>
  <c r="P33" i="6"/>
  <c r="P37" i="6"/>
  <c r="P41" i="6"/>
  <c r="P45" i="6"/>
  <c r="P49" i="6"/>
  <c r="P53" i="6"/>
  <c r="P57" i="6"/>
  <c r="P61" i="6"/>
  <c r="P65" i="6"/>
  <c r="P69" i="6"/>
  <c r="P73" i="6"/>
  <c r="N6" i="6"/>
  <c r="N10" i="6"/>
  <c r="N14" i="6"/>
  <c r="N18" i="6"/>
  <c r="N22" i="6"/>
  <c r="N26" i="6"/>
  <c r="N30" i="6"/>
  <c r="N34" i="6"/>
  <c r="N38" i="6"/>
  <c r="N42" i="6"/>
  <c r="N46" i="6"/>
  <c r="N50" i="6"/>
  <c r="N54" i="6"/>
  <c r="N58" i="6"/>
  <c r="N62" i="6"/>
  <c r="N66" i="6"/>
  <c r="N70" i="6"/>
  <c r="N74" i="6"/>
  <c r="P6" i="6"/>
  <c r="P10" i="6"/>
  <c r="P14" i="6"/>
  <c r="P18" i="6"/>
  <c r="P22" i="6"/>
  <c r="P26" i="6"/>
  <c r="P30" i="6"/>
  <c r="P34" i="6"/>
  <c r="P38" i="6"/>
  <c r="P42" i="6"/>
  <c r="P46" i="6"/>
  <c r="P50" i="6"/>
  <c r="P54" i="6"/>
  <c r="P58" i="6"/>
  <c r="P62" i="6"/>
  <c r="P66" i="6"/>
  <c r="P70" i="6"/>
  <c r="P74" i="6"/>
  <c r="N7" i="6"/>
  <c r="N11" i="6"/>
  <c r="N15" i="6"/>
  <c r="N19" i="6"/>
  <c r="N23" i="6"/>
  <c r="N27" i="6"/>
  <c r="N31" i="6"/>
  <c r="N35" i="6"/>
  <c r="N39" i="6"/>
  <c r="N43" i="6"/>
  <c r="N47" i="6"/>
  <c r="N51" i="6"/>
  <c r="N55" i="6"/>
  <c r="N59" i="6"/>
  <c r="N63" i="6"/>
  <c r="N67" i="6"/>
  <c r="N71" i="6"/>
  <c r="N4" i="6"/>
  <c r="O5" i="6" s="1"/>
  <c r="P7" i="6"/>
  <c r="P11" i="6"/>
  <c r="P15" i="6"/>
  <c r="P19" i="6"/>
  <c r="P23" i="6"/>
  <c r="P27" i="6"/>
  <c r="P31" i="6"/>
  <c r="P35" i="6"/>
  <c r="P39" i="6"/>
  <c r="P43" i="6"/>
  <c r="P47" i="6"/>
  <c r="P51" i="6"/>
  <c r="P55" i="6"/>
  <c r="P8" i="6"/>
  <c r="P24" i="6"/>
  <c r="P40" i="6"/>
  <c r="P56" i="6"/>
  <c r="P64" i="6"/>
  <c r="P72" i="6"/>
  <c r="N9" i="6"/>
  <c r="N17" i="6"/>
  <c r="N25" i="6"/>
  <c r="N33" i="6"/>
  <c r="N41" i="6"/>
  <c r="N49" i="6"/>
  <c r="N57" i="6"/>
  <c r="N65" i="6"/>
  <c r="N73" i="6"/>
  <c r="P12" i="6"/>
  <c r="P28" i="6"/>
  <c r="P44" i="6"/>
  <c r="P59" i="6"/>
  <c r="P67" i="6"/>
  <c r="P4" i="6"/>
  <c r="Q5" i="6" s="1"/>
  <c r="Q6" i="6" s="1"/>
  <c r="Q7" i="6" s="1"/>
  <c r="Q8" i="6" s="1"/>
  <c r="Q9" i="6" s="1"/>
  <c r="Q10" i="6" s="1"/>
  <c r="Q11" i="6" s="1"/>
  <c r="Q12" i="6" s="1"/>
  <c r="N12" i="6"/>
  <c r="N20" i="6"/>
  <c r="N28" i="6"/>
  <c r="N36" i="6"/>
  <c r="N44" i="6"/>
  <c r="N52" i="6"/>
  <c r="N60" i="6"/>
  <c r="N68" i="6"/>
  <c r="P16" i="6"/>
  <c r="P32" i="6"/>
  <c r="P48" i="6"/>
  <c r="P60" i="6"/>
  <c r="P68" i="6"/>
  <c r="N5" i="6"/>
  <c r="N13" i="6"/>
  <c r="N21" i="6"/>
  <c r="N29" i="6"/>
  <c r="N37" i="6"/>
  <c r="N45" i="6"/>
  <c r="N53" i="6"/>
  <c r="N61" i="6"/>
  <c r="N69" i="6"/>
  <c r="P20" i="6"/>
  <c r="P36" i="6"/>
  <c r="P52" i="6"/>
  <c r="P63" i="6"/>
  <c r="P71" i="6"/>
  <c r="N8" i="6"/>
  <c r="N16" i="6"/>
  <c r="N24" i="6"/>
  <c r="N32" i="6"/>
  <c r="N40" i="6"/>
  <c r="N48" i="6"/>
  <c r="N56" i="6"/>
  <c r="N64" i="6"/>
  <c r="N72" i="6"/>
  <c r="Q13" i="6" l="1"/>
  <c r="Q14" i="6" s="1"/>
  <c r="Q15" i="6" s="1"/>
  <c r="Q16" i="6" s="1"/>
  <c r="Q17" i="6" s="1"/>
  <c r="O6" i="6"/>
  <c r="O7" i="6" s="1"/>
  <c r="O8" i="6" s="1"/>
  <c r="O9" i="6" s="1"/>
  <c r="O10" i="6" s="1"/>
  <c r="O11" i="6" s="1"/>
  <c r="O12" i="6" s="1"/>
  <c r="O13" i="6" s="1"/>
  <c r="O14" i="6" s="1"/>
  <c r="T4" i="6"/>
  <c r="T10" i="6"/>
  <c r="T12" i="6"/>
  <c r="T6" i="6"/>
  <c r="T8" i="6"/>
  <c r="S4" i="6"/>
  <c r="T11" i="6"/>
  <c r="T5" i="6"/>
  <c r="T7" i="6"/>
  <c r="T9" i="6"/>
  <c r="H72" i="1"/>
  <c r="G68" i="1"/>
  <c r="F70" i="1"/>
  <c r="F75" i="1"/>
  <c r="J68" i="1"/>
  <c r="I68" i="1" s="1"/>
  <c r="S10" i="6" l="1"/>
  <c r="S7" i="6"/>
  <c r="S13" i="6"/>
  <c r="Q18" i="6"/>
  <c r="T15" i="6"/>
  <c r="T14" i="6"/>
  <c r="T13" i="6"/>
  <c r="T16" i="6"/>
  <c r="S9" i="6"/>
  <c r="S12" i="6"/>
  <c r="S8" i="6"/>
  <c r="S11" i="6"/>
  <c r="S6" i="6"/>
  <c r="S5" i="6"/>
  <c r="O15" i="6"/>
  <c r="S14" i="6" s="1"/>
  <c r="F69" i="1"/>
  <c r="J69" i="1"/>
  <c r="I69" i="1" s="1"/>
  <c r="J74" i="1"/>
  <c r="I74" i="1" s="1"/>
  <c r="J73" i="1"/>
  <c r="I73" i="1" s="1"/>
  <c r="F74" i="1"/>
  <c r="J77" i="1"/>
  <c r="I77" i="1" s="1"/>
  <c r="H68" i="1"/>
  <c r="J70" i="1"/>
  <c r="I70" i="1" s="1"/>
  <c r="G70" i="1"/>
  <c r="F68" i="1"/>
  <c r="H74" i="1"/>
  <c r="H70" i="1"/>
  <c r="J67" i="1"/>
  <c r="I67" i="1" s="1"/>
  <c r="G69" i="1"/>
  <c r="H67" i="1"/>
  <c r="F67" i="1"/>
  <c r="G67" i="1"/>
  <c r="J72" i="1"/>
  <c r="I72" i="1" s="1"/>
  <c r="H69" i="1"/>
  <c r="J71" i="1"/>
  <c r="I71" i="1" s="1"/>
  <c r="F72" i="1"/>
  <c r="G66" i="1"/>
  <c r="G72" i="1"/>
  <c r="G73" i="1"/>
  <c r="F73" i="1"/>
  <c r="H76" i="1"/>
  <c r="H66" i="1"/>
  <c r="F66" i="1"/>
  <c r="H77" i="1"/>
  <c r="G77" i="1"/>
  <c r="F71" i="1"/>
  <c r="H71" i="1"/>
  <c r="F76" i="1"/>
  <c r="J75" i="1"/>
  <c r="I75" i="1" s="1"/>
  <c r="F77" i="1"/>
  <c r="G76" i="1"/>
  <c r="J76" i="1"/>
  <c r="I76" i="1" s="1"/>
  <c r="J66" i="1"/>
  <c r="I66" i="1" s="1"/>
  <c r="G74" i="1"/>
  <c r="G75" i="1"/>
  <c r="H73" i="1"/>
  <c r="H75" i="1"/>
  <c r="G71" i="1"/>
  <c r="Q19" i="6" l="1"/>
  <c r="Q20" i="6" s="1"/>
  <c r="E8" i="1" s="1"/>
  <c r="T17" i="6"/>
  <c r="O16" i="6"/>
  <c r="T19" i="6" l="1"/>
  <c r="T18" i="6"/>
  <c r="Q21" i="6"/>
  <c r="O17" i="6"/>
  <c r="S16" i="6" s="1"/>
  <c r="S15" i="6"/>
  <c r="E9" i="1" l="1"/>
  <c r="Q22" i="6"/>
  <c r="E10" i="1" s="1"/>
  <c r="T20" i="6"/>
  <c r="O18" i="6"/>
  <c r="S17" i="6" s="1"/>
  <c r="T21" i="6" l="1"/>
  <c r="Q23" i="6"/>
  <c r="E11" i="1" s="1"/>
  <c r="O19" i="6"/>
  <c r="S18" i="6" s="1"/>
  <c r="T22" i="6" l="1"/>
  <c r="Q24" i="6"/>
  <c r="E12" i="1" s="1"/>
  <c r="O20" i="6"/>
  <c r="S19" i="6" l="1"/>
  <c r="T23" i="6"/>
  <c r="Q25" i="6"/>
  <c r="E13" i="1" s="1"/>
  <c r="O21" i="6"/>
  <c r="S20" i="6" l="1"/>
  <c r="T24" i="6"/>
  <c r="Q26" i="6"/>
  <c r="E14" i="1" s="1"/>
  <c r="O22" i="6"/>
  <c r="S21" i="6" l="1"/>
  <c r="T25" i="6"/>
  <c r="Q27" i="6"/>
  <c r="E15" i="1" s="1"/>
  <c r="O23" i="6"/>
  <c r="D8" i="1" s="1"/>
  <c r="G8" i="1" l="1"/>
  <c r="F8" i="1"/>
  <c r="J8" i="1"/>
  <c r="I8" i="1" s="1"/>
  <c r="H8" i="1"/>
  <c r="S22" i="6"/>
  <c r="T26" i="6"/>
  <c r="Q28" i="6"/>
  <c r="E16" i="1" s="1"/>
  <c r="O24" i="6"/>
  <c r="D9" i="1" s="1"/>
  <c r="J9" i="1" l="1"/>
  <c r="I9" i="1" s="1"/>
  <c r="H9" i="1"/>
  <c r="F9" i="1"/>
  <c r="G9" i="1"/>
  <c r="S23" i="6"/>
  <c r="T27" i="6"/>
  <c r="Q29" i="6"/>
  <c r="T28" i="6"/>
  <c r="O25" i="6"/>
  <c r="D10" i="1" s="1"/>
  <c r="H10" i="1" l="1"/>
  <c r="J10" i="1"/>
  <c r="I10" i="1" s="1"/>
  <c r="G10" i="1"/>
  <c r="F10" i="1"/>
  <c r="E17" i="1"/>
  <c r="S24" i="6"/>
  <c r="Q30" i="6"/>
  <c r="O26" i="6"/>
  <c r="D11" i="1" s="1"/>
  <c r="H11" i="1" l="1"/>
  <c r="J11" i="1"/>
  <c r="I11" i="1" s="1"/>
  <c r="F11" i="1"/>
  <c r="G11" i="1"/>
  <c r="E18" i="1"/>
  <c r="T29" i="6"/>
  <c r="S25" i="6"/>
  <c r="Q31" i="6"/>
  <c r="E19" i="1" s="1"/>
  <c r="O27" i="6"/>
  <c r="D12" i="1" s="1"/>
  <c r="G12" i="1" l="1"/>
  <c r="H12" i="1"/>
  <c r="J12" i="1"/>
  <c r="I12" i="1" s="1"/>
  <c r="F12" i="1"/>
  <c r="S26" i="6"/>
  <c r="T30" i="6"/>
  <c r="Q32" i="6"/>
  <c r="T31" i="6" s="1"/>
  <c r="O28" i="6"/>
  <c r="D13" i="1" s="1"/>
  <c r="H13" i="1" l="1"/>
  <c r="G13" i="1"/>
  <c r="J13" i="1"/>
  <c r="I13" i="1" s="1"/>
  <c r="F13" i="1"/>
  <c r="E20" i="1"/>
  <c r="S27" i="6"/>
  <c r="Q33" i="6"/>
  <c r="E21" i="1" s="1"/>
  <c r="O29" i="6"/>
  <c r="D14" i="1" s="1"/>
  <c r="H14" i="1" l="1"/>
  <c r="G14" i="1"/>
  <c r="F14" i="1"/>
  <c r="J14" i="1"/>
  <c r="I14" i="1" s="1"/>
  <c r="S28" i="6"/>
  <c r="T32" i="6"/>
  <c r="Q34" i="6"/>
  <c r="E22" i="1" s="1"/>
  <c r="O30" i="6"/>
  <c r="D15" i="1" s="1"/>
  <c r="H15" i="1" l="1"/>
  <c r="F15" i="1"/>
  <c r="J15" i="1"/>
  <c r="I15" i="1" s="1"/>
  <c r="G15" i="1"/>
  <c r="S29" i="6"/>
  <c r="T33" i="6"/>
  <c r="Q35" i="6"/>
  <c r="E23" i="1" s="1"/>
  <c r="O31" i="6"/>
  <c r="D16" i="1" s="1"/>
  <c r="J16" i="1" l="1"/>
  <c r="I16" i="1" s="1"/>
  <c r="G16" i="1"/>
  <c r="H16" i="1"/>
  <c r="F16" i="1"/>
  <c r="S30" i="6"/>
  <c r="T34" i="6"/>
  <c r="Q36" i="6"/>
  <c r="E24" i="1" s="1"/>
  <c r="O32" i="6"/>
  <c r="D17" i="1" s="1"/>
  <c r="F17" i="1" l="1"/>
  <c r="G17" i="1"/>
  <c r="J17" i="1"/>
  <c r="I17" i="1" s="1"/>
  <c r="H17" i="1"/>
  <c r="S31" i="6"/>
  <c r="T35" i="6"/>
  <c r="Q37" i="6"/>
  <c r="T36" i="6"/>
  <c r="O33" i="6"/>
  <c r="D18" i="1" s="1"/>
  <c r="F18" i="1" l="1"/>
  <c r="H18" i="1"/>
  <c r="J18" i="1"/>
  <c r="I18" i="1" s="1"/>
  <c r="G18" i="1"/>
  <c r="E25" i="1"/>
  <c r="S32" i="6"/>
  <c r="Q38" i="6"/>
  <c r="E26" i="1" s="1"/>
  <c r="O34" i="6"/>
  <c r="D19" i="1" s="1"/>
  <c r="J19" i="1" l="1"/>
  <c r="I19" i="1" s="1"/>
  <c r="F19" i="1"/>
  <c r="H19" i="1"/>
  <c r="G19" i="1"/>
  <c r="S33" i="6"/>
  <c r="T37" i="6"/>
  <c r="Q39" i="6"/>
  <c r="T38" i="6"/>
  <c r="O35" i="6"/>
  <c r="D20" i="1" s="1"/>
  <c r="F20" i="1" l="1"/>
  <c r="H20" i="1"/>
  <c r="J20" i="1"/>
  <c r="I20" i="1" s="1"/>
  <c r="G20" i="1"/>
  <c r="E27" i="1"/>
  <c r="S34" i="6"/>
  <c r="Q40" i="6"/>
  <c r="O36" i="6"/>
  <c r="D21" i="1" s="1"/>
  <c r="H21" i="1" l="1"/>
  <c r="G21" i="1"/>
  <c r="F21" i="1"/>
  <c r="J21" i="1"/>
  <c r="I21" i="1" s="1"/>
  <c r="E28" i="1"/>
  <c r="T39" i="6"/>
  <c r="S35" i="6"/>
  <c r="Q41" i="6"/>
  <c r="O37" i="6"/>
  <c r="D22" i="1" s="1"/>
  <c r="F22" i="1" l="1"/>
  <c r="G22" i="1"/>
  <c r="H22" i="1"/>
  <c r="J22" i="1"/>
  <c r="I22" i="1" s="1"/>
  <c r="E29" i="1"/>
  <c r="S36" i="6"/>
  <c r="T40" i="6"/>
  <c r="Q42" i="6"/>
  <c r="E30" i="1" s="1"/>
  <c r="O38" i="6"/>
  <c r="D23" i="1" s="1"/>
  <c r="H23" i="1" l="1"/>
  <c r="G23" i="1"/>
  <c r="J23" i="1"/>
  <c r="I23" i="1" s="1"/>
  <c r="F23" i="1"/>
  <c r="T41" i="6"/>
  <c r="S37" i="6"/>
  <c r="Q43" i="6"/>
  <c r="T42" i="6"/>
  <c r="O39" i="6"/>
  <c r="D24" i="1" s="1"/>
  <c r="H24" i="1" l="1"/>
  <c r="G24" i="1"/>
  <c r="F24" i="1"/>
  <c r="J24" i="1"/>
  <c r="I24" i="1" s="1"/>
  <c r="E31" i="1"/>
  <c r="S38" i="6"/>
  <c r="Q44" i="6"/>
  <c r="O40" i="6"/>
  <c r="D25" i="1" s="1"/>
  <c r="J25" i="1" l="1"/>
  <c r="I25" i="1" s="1"/>
  <c r="G25" i="1"/>
  <c r="F25" i="1"/>
  <c r="H25" i="1"/>
  <c r="E32" i="1"/>
  <c r="T43" i="6"/>
  <c r="S39" i="6"/>
  <c r="Q45" i="6"/>
  <c r="E33" i="1" s="1"/>
  <c r="O41" i="6"/>
  <c r="D26" i="1" s="1"/>
  <c r="F26" i="1" l="1"/>
  <c r="G26" i="1"/>
  <c r="H26" i="1"/>
  <c r="J26" i="1"/>
  <c r="I26" i="1" s="1"/>
  <c r="S40" i="6"/>
  <c r="T44" i="6"/>
  <c r="Q46" i="6"/>
  <c r="T45" i="6"/>
  <c r="O42" i="6"/>
  <c r="D27" i="1" s="1"/>
  <c r="H27" i="1" l="1"/>
  <c r="G27" i="1"/>
  <c r="J27" i="1"/>
  <c r="I27" i="1" s="1"/>
  <c r="F27" i="1"/>
  <c r="E34" i="1"/>
  <c r="S41" i="6"/>
  <c r="Q47" i="6"/>
  <c r="E35" i="1" s="1"/>
  <c r="O43" i="6"/>
  <c r="D28" i="1" s="1"/>
  <c r="G28" i="1" l="1"/>
  <c r="H28" i="1"/>
  <c r="J28" i="1"/>
  <c r="I28" i="1" s="1"/>
  <c r="F28" i="1"/>
  <c r="S42" i="6"/>
  <c r="T46" i="6"/>
  <c r="Q48" i="6"/>
  <c r="T47" i="6"/>
  <c r="O44" i="6"/>
  <c r="D29" i="1" s="1"/>
  <c r="G29" i="1" l="1"/>
  <c r="H29" i="1"/>
  <c r="F29" i="1"/>
  <c r="J29" i="1"/>
  <c r="I29" i="1" s="1"/>
  <c r="E36" i="1"/>
  <c r="S43" i="6"/>
  <c r="Q49" i="6"/>
  <c r="E37" i="1" s="1"/>
  <c r="O45" i="6"/>
  <c r="D30" i="1" s="1"/>
  <c r="H30" i="1" l="1"/>
  <c r="F30" i="1"/>
  <c r="J30" i="1"/>
  <c r="I30" i="1" s="1"/>
  <c r="G30" i="1"/>
  <c r="S44" i="6"/>
  <c r="T48" i="6"/>
  <c r="Q50" i="6"/>
  <c r="T49" i="6"/>
  <c r="O46" i="6"/>
  <c r="D31" i="1" s="1"/>
  <c r="J31" i="1" l="1"/>
  <c r="I31" i="1" s="1"/>
  <c r="H31" i="1"/>
  <c r="F31" i="1"/>
  <c r="G31" i="1"/>
  <c r="E38" i="1"/>
  <c r="S45" i="6"/>
  <c r="Q51" i="6"/>
  <c r="O47" i="6"/>
  <c r="D32" i="1" s="1"/>
  <c r="H32" i="1" l="1"/>
  <c r="J32" i="1"/>
  <c r="I32" i="1" s="1"/>
  <c r="F32" i="1"/>
  <c r="G32" i="1"/>
  <c r="E39" i="1"/>
  <c r="T50" i="6"/>
  <c r="S46" i="6"/>
  <c r="Q52" i="6"/>
  <c r="E40" i="1" s="1"/>
  <c r="O48" i="6"/>
  <c r="D33" i="1" s="1"/>
  <c r="J33" i="1" l="1"/>
  <c r="I33" i="1" s="1"/>
  <c r="F33" i="1"/>
  <c r="H33" i="1"/>
  <c r="G33" i="1"/>
  <c r="T51" i="6"/>
  <c r="S47" i="6"/>
  <c r="Q53" i="6"/>
  <c r="T52" i="6"/>
  <c r="O49" i="6"/>
  <c r="D34" i="1" s="1"/>
  <c r="G34" i="1" l="1"/>
  <c r="J34" i="1"/>
  <c r="I34" i="1" s="1"/>
  <c r="H34" i="1"/>
  <c r="F34" i="1"/>
  <c r="E41" i="1"/>
  <c r="S48" i="6"/>
  <c r="Q54" i="6"/>
  <c r="E42" i="1" s="1"/>
  <c r="O50" i="6"/>
  <c r="D35" i="1" s="1"/>
  <c r="H35" i="1" l="1"/>
  <c r="J35" i="1"/>
  <c r="I35" i="1" s="1"/>
  <c r="F35" i="1"/>
  <c r="G35" i="1"/>
  <c r="S49" i="6"/>
  <c r="T53" i="6"/>
  <c r="Q55" i="6"/>
  <c r="E43" i="1" s="1"/>
  <c r="O51" i="6"/>
  <c r="D36" i="1" s="1"/>
  <c r="J36" i="1" l="1"/>
  <c r="I36" i="1" s="1"/>
  <c r="F36" i="1"/>
  <c r="G36" i="1"/>
  <c r="H36" i="1"/>
  <c r="S50" i="6"/>
  <c r="T54" i="6"/>
  <c r="Q56" i="6"/>
  <c r="E44" i="1" s="1"/>
  <c r="O52" i="6"/>
  <c r="D37" i="1" s="1"/>
  <c r="H37" i="1" l="1"/>
  <c r="J37" i="1"/>
  <c r="I37" i="1" s="1"/>
  <c r="F37" i="1"/>
  <c r="G37" i="1"/>
  <c r="S51" i="6"/>
  <c r="T55" i="6"/>
  <c r="Q57" i="6"/>
  <c r="E45" i="1" s="1"/>
  <c r="O53" i="6"/>
  <c r="D38" i="1" s="1"/>
  <c r="J38" i="1" l="1"/>
  <c r="I38" i="1" s="1"/>
  <c r="H38" i="1"/>
  <c r="F38" i="1"/>
  <c r="G38" i="1"/>
  <c r="S52" i="6"/>
  <c r="T56" i="6"/>
  <c r="Q58" i="6"/>
  <c r="E46" i="1" s="1"/>
  <c r="O54" i="6"/>
  <c r="D39" i="1" s="1"/>
  <c r="J39" i="1" l="1"/>
  <c r="I39" i="1" s="1"/>
  <c r="H39" i="1"/>
  <c r="F39" i="1"/>
  <c r="G39" i="1"/>
  <c r="S53" i="6"/>
  <c r="T57" i="6"/>
  <c r="Q59" i="6"/>
  <c r="E47" i="1" s="1"/>
  <c r="O55" i="6"/>
  <c r="D40" i="1" s="1"/>
  <c r="J40" i="1" l="1"/>
  <c r="I40" i="1" s="1"/>
  <c r="H40" i="1"/>
  <c r="F40" i="1"/>
  <c r="G40" i="1"/>
  <c r="S54" i="6"/>
  <c r="T58" i="6"/>
  <c r="Q60" i="6"/>
  <c r="E48" i="1" s="1"/>
  <c r="O56" i="6"/>
  <c r="D41" i="1" s="1"/>
  <c r="J41" i="1" l="1"/>
  <c r="I41" i="1" s="1"/>
  <c r="H41" i="1"/>
  <c r="F41" i="1"/>
  <c r="G41" i="1"/>
  <c r="S55" i="6"/>
  <c r="T59" i="6"/>
  <c r="Q61" i="6"/>
  <c r="E49" i="1" s="1"/>
  <c r="O57" i="6"/>
  <c r="D42" i="1" s="1"/>
  <c r="J42" i="1" l="1"/>
  <c r="I42" i="1" s="1"/>
  <c r="H42" i="1"/>
  <c r="F42" i="1"/>
  <c r="G42" i="1"/>
  <c r="S56" i="6"/>
  <c r="T60" i="6"/>
  <c r="Q62" i="6"/>
  <c r="E50" i="1" s="1"/>
  <c r="O58" i="6"/>
  <c r="D43" i="1" s="1"/>
  <c r="J43" i="1" l="1"/>
  <c r="I43" i="1" s="1"/>
  <c r="H43" i="1"/>
  <c r="F43" i="1"/>
  <c r="G43" i="1"/>
  <c r="S57" i="6"/>
  <c r="T61" i="6"/>
  <c r="Q63" i="6"/>
  <c r="E51" i="1" s="1"/>
  <c r="O59" i="6"/>
  <c r="D44" i="1" s="1"/>
  <c r="J44" i="1" l="1"/>
  <c r="I44" i="1" s="1"/>
  <c r="H44" i="1"/>
  <c r="F44" i="1"/>
  <c r="G44" i="1"/>
  <c r="S58" i="6"/>
  <c r="T62" i="6"/>
  <c r="Q64" i="6"/>
  <c r="E52" i="1" s="1"/>
  <c r="O60" i="6"/>
  <c r="D45" i="1" s="1"/>
  <c r="J45" i="1" l="1"/>
  <c r="I45" i="1" s="1"/>
  <c r="H45" i="1"/>
  <c r="F45" i="1"/>
  <c r="G45" i="1"/>
  <c r="S59" i="6"/>
  <c r="T63" i="6"/>
  <c r="Q65" i="6"/>
  <c r="E53" i="1" s="1"/>
  <c r="O61" i="6"/>
  <c r="D46" i="1" s="1"/>
  <c r="J46" i="1" l="1"/>
  <c r="I46" i="1" s="1"/>
  <c r="H46" i="1"/>
  <c r="F46" i="1"/>
  <c r="G46" i="1"/>
  <c r="S60" i="6"/>
  <c r="T64" i="6"/>
  <c r="Q66" i="6"/>
  <c r="E54" i="1" s="1"/>
  <c r="O62" i="6"/>
  <c r="D47" i="1" s="1"/>
  <c r="J47" i="1" l="1"/>
  <c r="I47" i="1" s="1"/>
  <c r="H47" i="1"/>
  <c r="F47" i="1"/>
  <c r="G47" i="1"/>
  <c r="S61" i="6"/>
  <c r="T65" i="6"/>
  <c r="Q67" i="6"/>
  <c r="E55" i="1" s="1"/>
  <c r="O63" i="6"/>
  <c r="D48" i="1" s="1"/>
  <c r="J48" i="1" l="1"/>
  <c r="I48" i="1" s="1"/>
  <c r="H48" i="1"/>
  <c r="F48" i="1"/>
  <c r="G48" i="1"/>
  <c r="S62" i="6"/>
  <c r="T66" i="6"/>
  <c r="Q68" i="6"/>
  <c r="E56" i="1" s="1"/>
  <c r="O64" i="6"/>
  <c r="D49" i="1" s="1"/>
  <c r="J49" i="1" l="1"/>
  <c r="I49" i="1" s="1"/>
  <c r="H49" i="1"/>
  <c r="F49" i="1"/>
  <c r="G49" i="1"/>
  <c r="S63" i="6"/>
  <c r="T67" i="6"/>
  <c r="Q69" i="6"/>
  <c r="T68" i="6"/>
  <c r="O65" i="6"/>
  <c r="D50" i="1" s="1"/>
  <c r="J50" i="1" l="1"/>
  <c r="I50" i="1" s="1"/>
  <c r="H50" i="1"/>
  <c r="F50" i="1"/>
  <c r="G50" i="1"/>
  <c r="E57" i="1"/>
  <c r="S64" i="6"/>
  <c r="Q70" i="6"/>
  <c r="E58" i="1" s="1"/>
  <c r="O66" i="6"/>
  <c r="D51" i="1" s="1"/>
  <c r="H51" i="1" l="1"/>
  <c r="G51" i="1"/>
  <c r="J51" i="1"/>
  <c r="I51" i="1" s="1"/>
  <c r="F51" i="1"/>
  <c r="S65" i="6"/>
  <c r="T69" i="6"/>
  <c r="Q71" i="6"/>
  <c r="E59" i="1" s="1"/>
  <c r="O67" i="6"/>
  <c r="D52" i="1" s="1"/>
  <c r="J52" i="1" l="1"/>
  <c r="I52" i="1" s="1"/>
  <c r="F52" i="1"/>
  <c r="G52" i="1"/>
  <c r="H52" i="1"/>
  <c r="S66" i="6"/>
  <c r="T70" i="6"/>
  <c r="Q72" i="6"/>
  <c r="E60" i="1" s="1"/>
  <c r="O68" i="6"/>
  <c r="D53" i="1" s="1"/>
  <c r="J53" i="1" l="1"/>
  <c r="I53" i="1" s="1"/>
  <c r="G53" i="1"/>
  <c r="H53" i="1"/>
  <c r="F53" i="1"/>
  <c r="S67" i="6"/>
  <c r="T71" i="6"/>
  <c r="E63" i="1"/>
  <c r="Q73" i="6"/>
  <c r="E61" i="1" s="1"/>
  <c r="O69" i="6"/>
  <c r="D54" i="1" s="1"/>
  <c r="F54" i="1" l="1"/>
  <c r="G54" i="1"/>
  <c r="H54" i="1"/>
  <c r="J54" i="1"/>
  <c r="I54" i="1" s="1"/>
  <c r="S68" i="6"/>
  <c r="T72" i="6"/>
  <c r="E64" i="1"/>
  <c r="Q74" i="6"/>
  <c r="O70" i="6"/>
  <c r="D55" i="1" s="1"/>
  <c r="E65" i="1" l="1"/>
  <c r="E62" i="1"/>
  <c r="F55" i="1"/>
  <c r="G55" i="1"/>
  <c r="H55" i="1"/>
  <c r="J55" i="1"/>
  <c r="I55" i="1" s="1"/>
  <c r="S69" i="6"/>
  <c r="T74" i="6"/>
  <c r="T73" i="6"/>
  <c r="O71" i="6"/>
  <c r="D56" i="1" l="1"/>
  <c r="O72" i="6"/>
  <c r="D57" i="1" s="1"/>
  <c r="S70" i="6"/>
  <c r="H57" i="1" l="1"/>
  <c r="F57" i="1"/>
  <c r="G57" i="1"/>
  <c r="J57" i="1"/>
  <c r="I57" i="1" s="1"/>
  <c r="F56" i="1"/>
  <c r="H56" i="1"/>
  <c r="J56" i="1"/>
  <c r="I56" i="1" s="1"/>
  <c r="G56" i="1"/>
  <c r="S71" i="6"/>
  <c r="O73" i="6"/>
  <c r="D58" i="1" s="1"/>
  <c r="F58" i="1" l="1"/>
  <c r="H58" i="1"/>
  <c r="J58" i="1"/>
  <c r="I58" i="1" s="1"/>
  <c r="G58" i="1"/>
  <c r="S72" i="6"/>
  <c r="O74" i="6"/>
  <c r="D59" i="1" l="1"/>
  <c r="D60" i="1"/>
  <c r="D61" i="1"/>
  <c r="F61" i="1" s="1"/>
  <c r="S73" i="6"/>
  <c r="D65" i="1"/>
  <c r="D62" i="1"/>
  <c r="D63" i="1"/>
  <c r="D64" i="1"/>
  <c r="H61" i="1"/>
  <c r="J61" i="1"/>
  <c r="I61" i="1" s="1"/>
  <c r="S74" i="6"/>
  <c r="G60" i="1" l="1"/>
  <c r="H60" i="1"/>
  <c r="J60" i="1"/>
  <c r="I60" i="1" s="1"/>
  <c r="F60" i="1"/>
  <c r="G61" i="1"/>
  <c r="H59" i="1"/>
  <c r="J59" i="1"/>
  <c r="I59" i="1" s="1"/>
  <c r="F59" i="1"/>
  <c r="G59" i="1"/>
  <c r="H63" i="1"/>
  <c r="F63" i="1"/>
  <c r="J63" i="1"/>
  <c r="I63" i="1" s="1"/>
  <c r="G63" i="1"/>
  <c r="J64" i="1"/>
  <c r="I64" i="1" s="1"/>
  <c r="F64" i="1"/>
  <c r="G64" i="1"/>
  <c r="H64" i="1"/>
  <c r="J65" i="1"/>
  <c r="I65" i="1" s="1"/>
  <c r="G65" i="1"/>
  <c r="F65" i="1"/>
  <c r="H65" i="1"/>
  <c r="J62" i="1"/>
  <c r="I62" i="1" s="1"/>
  <c r="F62" i="1"/>
  <c r="H62" i="1"/>
  <c r="G62" i="1"/>
</calcChain>
</file>

<file path=xl/sharedStrings.xml><?xml version="1.0" encoding="utf-8"?>
<sst xmlns="http://schemas.openxmlformats.org/spreadsheetml/2006/main" count="42" uniqueCount="24">
  <si>
    <t>Name:</t>
  </si>
  <si>
    <t>Life Expectancy Calculator</t>
  </si>
  <si>
    <t>Age:</t>
  </si>
  <si>
    <t>Sex:</t>
  </si>
  <si>
    <t>Male</t>
  </si>
  <si>
    <t>Female</t>
  </si>
  <si>
    <t>Probability Alive</t>
  </si>
  <si>
    <t>Year</t>
  </si>
  <si>
    <t>Both</t>
  </si>
  <si>
    <t>Neither</t>
  </si>
  <si>
    <t>Either</t>
  </si>
  <si>
    <t>Age</t>
  </si>
  <si>
    <t>Table:</t>
  </si>
  <si>
    <t>Total Dataset</t>
  </si>
  <si>
    <t>Blue Collar</t>
  </si>
  <si>
    <t>White Collar</t>
  </si>
  <si>
    <t>Bottom Quartile</t>
  </si>
  <si>
    <t>Top Quartile</t>
  </si>
  <si>
    <t>Phred</t>
  </si>
  <si>
    <t>Ethyl</t>
  </si>
  <si>
    <t># Deaths</t>
  </si>
  <si>
    <t>% Deaths</t>
  </si>
  <si>
    <t># Alive</t>
  </si>
  <si>
    <t>Probability of Death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</si>
</sst>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3" borderId="5" xfId="0" applyFill="1" applyBorder="1" applyAlignment="1">
      <alignment horizontal="center"/>
    </xf>
    <xf numFmtId="9" fontId="0" fillId="3" borderId="5" xfId="1" applyNumberFormat="1" applyFont="1" applyFill="1" applyBorder="1" applyAlignment="1">
      <alignment horizontal="center"/>
    </xf>
    <xf numFmtId="9" fontId="0" fillId="3" borderId="5" xfId="1" applyFont="1" applyFill="1" applyBorder="1" applyAlignment="1">
      <alignment horizontal="center"/>
    </xf>
    <xf numFmtId="9" fontId="0" fillId="3" borderId="5" xfId="0" applyNumberFormat="1" applyFill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0" fontId="0" fillId="3" borderId="4" xfId="0" applyFill="1" applyBorder="1" applyAlignment="1">
      <alignment horizontal="center" wrapText="1"/>
    </xf>
    <xf numFmtId="3" fontId="0" fillId="3" borderId="5" xfId="0" applyNumberFormat="1" applyFill="1" applyBorder="1" applyAlignment="1">
      <alignment horizontal="center" wrapText="1"/>
    </xf>
    <xf numFmtId="3" fontId="0" fillId="3" borderId="6" xfId="0" applyNumberForma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3" fillId="0" borderId="16" xfId="0" applyFont="1" applyBorder="1" applyAlignment="1">
      <alignment vertical="center"/>
    </xf>
    <xf numFmtId="0" fontId="0" fillId="3" borderId="16" xfId="0" applyFill="1" applyBorder="1" applyAlignment="1">
      <alignment horizontal="center" wrapText="1"/>
    </xf>
    <xf numFmtId="164" fontId="0" fillId="0" borderId="19" xfId="1" applyNumberFormat="1" applyFont="1" applyBorder="1" applyAlignment="1">
      <alignment horizontal="center"/>
    </xf>
    <xf numFmtId="3" fontId="0" fillId="3" borderId="19" xfId="0" applyNumberFormat="1" applyFill="1" applyBorder="1" applyAlignment="1">
      <alignment horizontal="center" wrapText="1"/>
    </xf>
    <xf numFmtId="3" fontId="0" fillId="3" borderId="20" xfId="0" applyNumberForma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9" fontId="0" fillId="3" borderId="6" xfId="1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9" fontId="0" fillId="3" borderId="19" xfId="1" applyNumberFormat="1" applyFont="1" applyFill="1" applyBorder="1" applyAlignment="1">
      <alignment horizontal="center"/>
    </xf>
    <xf numFmtId="9" fontId="0" fillId="3" borderId="19" xfId="1" applyFont="1" applyFill="1" applyBorder="1" applyAlignment="1">
      <alignment horizontal="center"/>
    </xf>
    <xf numFmtId="9" fontId="0" fillId="3" borderId="19" xfId="0" applyNumberFormat="1" applyFill="1" applyBorder="1" applyAlignment="1">
      <alignment horizontal="center"/>
    </xf>
    <xf numFmtId="9" fontId="0" fillId="3" borderId="20" xfId="1" applyFont="1" applyFill="1" applyBorder="1" applyAlignment="1">
      <alignment horizontal="center"/>
    </xf>
    <xf numFmtId="164" fontId="0" fillId="0" borderId="6" xfId="1" applyNumberFormat="1" applyFont="1" applyBorder="1" applyAlignment="1">
      <alignment horizontal="center"/>
    </xf>
    <xf numFmtId="164" fontId="0" fillId="0" borderId="20" xfId="1" applyNumberFormat="1" applyFont="1" applyBorder="1" applyAlignment="1">
      <alignment horizontal="center"/>
    </xf>
    <xf numFmtId="0" fontId="3" fillId="0" borderId="13" xfId="0" applyFont="1" applyBorder="1" applyAlignment="1">
      <alignment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0" fillId="0" borderId="4" xfId="0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Deaths Out</a:t>
            </a:r>
            <a:r>
              <a:rPr lang="en-US" baseline="0"/>
              <a:t> of 100,000 Starting Lives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'Mortality Tables'!$S$3</c:f>
              <c:strCache>
                <c:ptCount val="1"/>
                <c:pt idx="0">
                  <c:v>Male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'Mortality Tables'!$M$4:$M$74</c:f>
              <c:numCache>
                <c:formatCode>General</c:formatCode>
                <c:ptCount val="7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</c:numCache>
            </c:numRef>
          </c:cat>
          <c:val>
            <c:numRef>
              <c:f>'Mortality Tables'!$S$4:$S$74</c:f>
              <c:numCache>
                <c:formatCode>#,##0</c:formatCode>
                <c:ptCount val="71"/>
                <c:pt idx="0">
                  <c:v>276.39999999999418</c:v>
                </c:pt>
                <c:pt idx="1">
                  <c:v>297.27605159999803</c:v>
                </c:pt>
                <c:pt idx="2">
                  <c:v>318.36308928277867</c:v>
                </c:pt>
                <c:pt idx="3">
                  <c:v>339.84119778592139</c:v>
                </c:pt>
                <c:pt idx="4">
                  <c:v>361.59008608013391</c:v>
                </c:pt>
                <c:pt idx="5">
                  <c:v>384.57271758008574</c:v>
                </c:pt>
                <c:pt idx="6">
                  <c:v>403.94848421047209</c:v>
                </c:pt>
                <c:pt idx="7">
                  <c:v>425.22404447480221</c:v>
                </c:pt>
                <c:pt idx="8">
                  <c:v>448.64189246259048</c:v>
                </c:pt>
                <c:pt idx="9">
                  <c:v>474.53001865114493</c:v>
                </c:pt>
                <c:pt idx="10">
                  <c:v>503.00872488338791</c:v>
                </c:pt>
                <c:pt idx="11">
                  <c:v>534.5691818142659</c:v>
                </c:pt>
                <c:pt idx="12">
                  <c:v>569.86849451487069</c:v>
                </c:pt>
                <c:pt idx="13">
                  <c:v>609.81367347932246</c:v>
                </c:pt>
                <c:pt idx="14">
                  <c:v>655.45084347962984</c:v>
                </c:pt>
                <c:pt idx="15">
                  <c:v>707.94851336773718</c:v>
                </c:pt>
                <c:pt idx="16">
                  <c:v>768.39142025669571</c:v>
                </c:pt>
                <c:pt idx="17">
                  <c:v>837.7639981132088</c:v>
                </c:pt>
                <c:pt idx="18">
                  <c:v>916.8394403191196</c:v>
                </c:pt>
                <c:pt idx="19">
                  <c:v>1006.161926746383</c:v>
                </c:pt>
                <c:pt idx="20">
                  <c:v>1105.7597924835281</c:v>
                </c:pt>
                <c:pt idx="21">
                  <c:v>1215.4098645453341</c:v>
                </c:pt>
                <c:pt idx="22">
                  <c:v>1335.1438831119885</c:v>
                </c:pt>
                <c:pt idx="23">
                  <c:v>1464.6746579787578</c:v>
                </c:pt>
                <c:pt idx="24">
                  <c:v>1604.132767157018</c:v>
                </c:pt>
                <c:pt idx="25">
                  <c:v>1754.1274543387844</c:v>
                </c:pt>
                <c:pt idx="26">
                  <c:v>1915.1948432320787</c:v>
                </c:pt>
                <c:pt idx="27">
                  <c:v>2088.0695063877065</c:v>
                </c:pt>
                <c:pt idx="28">
                  <c:v>2273.5581310322159</c:v>
                </c:pt>
                <c:pt idx="29">
                  <c:v>2472.0637731134339</c:v>
                </c:pt>
                <c:pt idx="30">
                  <c:v>2683.5544966070593</c:v>
                </c:pt>
                <c:pt idx="31">
                  <c:v>2907.0355331575847</c:v>
                </c:pt>
                <c:pt idx="32">
                  <c:v>3140.1219372030901</c:v>
                </c:pt>
                <c:pt idx="33">
                  <c:v>3378.6595625573827</c:v>
                </c:pt>
                <c:pt idx="34">
                  <c:v>3616.197608088587</c:v>
                </c:pt>
                <c:pt idx="35">
                  <c:v>3844.2718950998024</c:v>
                </c:pt>
                <c:pt idx="36">
                  <c:v>4052.5954590157853</c:v>
                </c:pt>
                <c:pt idx="37">
                  <c:v>4229.5692703332461</c:v>
                </c:pt>
                <c:pt idx="38">
                  <c:v>4362.9161683531129</c:v>
                </c:pt>
                <c:pt idx="39">
                  <c:v>4440.5697873934696</c:v>
                </c:pt>
                <c:pt idx="40">
                  <c:v>4451.4998682869882</c:v>
                </c:pt>
                <c:pt idx="41">
                  <c:v>4368.2564514085243</c:v>
                </c:pt>
                <c:pt idx="42">
                  <c:v>4183.5526651755936</c:v>
                </c:pt>
                <c:pt idx="43">
                  <c:v>3904.1652282639188</c:v>
                </c:pt>
                <c:pt idx="44">
                  <c:v>3547.5645492616368</c:v>
                </c:pt>
                <c:pt idx="45">
                  <c:v>3137.2480933084735</c:v>
                </c:pt>
                <c:pt idx="46">
                  <c:v>2698.6965491836472</c:v>
                </c:pt>
                <c:pt idx="47">
                  <c:v>2256.2342173684074</c:v>
                </c:pt>
                <c:pt idx="48">
                  <c:v>1831.0353665836647</c:v>
                </c:pt>
                <c:pt idx="49">
                  <c:v>1439.2430619780193</c:v>
                </c:pt>
                <c:pt idx="50">
                  <c:v>1085.982056205919</c:v>
                </c:pt>
                <c:pt idx="51">
                  <c:v>793.34506116750049</c:v>
                </c:pt>
                <c:pt idx="52">
                  <c:v>560.0347397346477</c:v>
                </c:pt>
                <c:pt idx="53">
                  <c:v>381.75677070245899</c:v>
                </c:pt>
                <c:pt idx="54">
                  <c:v>251.18524565240864</c:v>
                </c:pt>
                <c:pt idx="55">
                  <c:v>159.50546617017005</c:v>
                </c:pt>
                <c:pt idx="56">
                  <c:v>97.76631402048622</c:v>
                </c:pt>
                <c:pt idx="57">
                  <c:v>57.865256415180227</c:v>
                </c:pt>
                <c:pt idx="58">
                  <c:v>33.094211698910037</c:v>
                </c:pt>
                <c:pt idx="59">
                  <c:v>18.306050015766836</c:v>
                </c:pt>
                <c:pt idx="60">
                  <c:v>9.8047550827052437</c:v>
                </c:pt>
                <c:pt idx="61">
                  <c:v>5.0139160112320971</c:v>
                </c:pt>
                <c:pt idx="62">
                  <c:v>2.5069580056160485</c:v>
                </c:pt>
                <c:pt idx="63">
                  <c:v>1.2534790028080243</c:v>
                </c:pt>
                <c:pt idx="64">
                  <c:v>0.62673950140401213</c:v>
                </c:pt>
                <c:pt idx="65">
                  <c:v>0.31336975070200607</c:v>
                </c:pt>
                <c:pt idx="66">
                  <c:v>0.15668487535100303</c:v>
                </c:pt>
                <c:pt idx="67">
                  <c:v>7.8342437675501517E-2</c:v>
                </c:pt>
                <c:pt idx="68">
                  <c:v>3.9171218837750758E-2</c:v>
                </c:pt>
                <c:pt idx="69">
                  <c:v>1.9585609418875379E-2</c:v>
                </c:pt>
                <c:pt idx="70">
                  <c:v>1.9585609418875379E-2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'Mortality Tables'!$T$3</c:f>
              <c:strCache>
                <c:ptCount val="1"/>
                <c:pt idx="0">
                  <c:v>Female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'Mortality Tables'!$M$4:$M$74</c:f>
              <c:numCache>
                <c:formatCode>General</c:formatCode>
                <c:ptCount val="7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</c:numCache>
            </c:numRef>
          </c:cat>
          <c:val>
            <c:numRef>
              <c:f>'Mortality Tables'!$T$4:$T$74</c:f>
              <c:numCache>
                <c:formatCode>#,##0</c:formatCode>
                <c:ptCount val="71"/>
                <c:pt idx="0">
                  <c:v>207.59999999999127</c:v>
                </c:pt>
                <c:pt idx="1">
                  <c:v>217.44763960001001</c:v>
                </c:pt>
                <c:pt idx="2">
                  <c:v>228.22579081002914</c:v>
                </c:pt>
                <c:pt idx="3">
                  <c:v>240.31973157182802</c:v>
                </c:pt>
                <c:pt idx="4">
                  <c:v>253.6132950984902</c:v>
                </c:pt>
                <c:pt idx="5">
                  <c:v>268.48418726256932</c:v>
                </c:pt>
                <c:pt idx="6">
                  <c:v>285.30299127526814</c:v>
                </c:pt>
                <c:pt idx="7">
                  <c:v>304.3337237041269</c:v>
                </c:pt>
                <c:pt idx="8">
                  <c:v>326.02827587553475</c:v>
                </c:pt>
                <c:pt idx="9">
                  <c:v>350.7281019140064</c:v>
                </c:pt>
                <c:pt idx="10">
                  <c:v>378.66401217889506</c:v>
                </c:pt>
                <c:pt idx="11">
                  <c:v>423.33371457885369</c:v>
                </c:pt>
                <c:pt idx="12">
                  <c:v>469.74297551534255</c:v>
                </c:pt>
                <c:pt idx="13">
                  <c:v>518.07307097395824</c:v>
                </c:pt>
                <c:pt idx="14">
                  <c:v>568.58326601833687</c:v>
                </c:pt>
                <c:pt idx="15">
                  <c:v>621.8898913955054</c:v>
                </c:pt>
                <c:pt idx="16">
                  <c:v>678.94791830403847</c:v>
                </c:pt>
                <c:pt idx="17">
                  <c:v>740.55919393988734</c:v>
                </c:pt>
                <c:pt idx="18">
                  <c:v>807.83015458052978</c:v>
                </c:pt>
                <c:pt idx="19">
                  <c:v>881.67971565003973</c:v>
                </c:pt>
                <c:pt idx="20">
                  <c:v>962.82677473928197</c:v>
                </c:pt>
                <c:pt idx="21">
                  <c:v>1051.8671993056341</c:v>
                </c:pt>
                <c:pt idx="22">
                  <c:v>1149.6105521893624</c:v>
                </c:pt>
                <c:pt idx="23">
                  <c:v>1256.6776726416138</c:v>
                </c:pt>
                <c:pt idx="24">
                  <c:v>1373.7307471376262</c:v>
                </c:pt>
                <c:pt idx="25">
                  <c:v>1501.6716498195165</c:v>
                </c:pt>
                <c:pt idx="26">
                  <c:v>1641.294713727897</c:v>
                </c:pt>
                <c:pt idx="27">
                  <c:v>1793.0371400127333</c:v>
                </c:pt>
                <c:pt idx="28">
                  <c:v>1957.3063388128503</c:v>
                </c:pt>
                <c:pt idx="29">
                  <c:v>2134.4190619196888</c:v>
                </c:pt>
                <c:pt idx="30">
                  <c:v>2324.1993004226679</c:v>
                </c:pt>
                <c:pt idx="31">
                  <c:v>2526.269299857915</c:v>
                </c:pt>
                <c:pt idx="32">
                  <c:v>2739.5816029114649</c:v>
                </c:pt>
                <c:pt idx="33">
                  <c:v>2962.121082031983</c:v>
                </c:pt>
                <c:pt idx="34">
                  <c:v>3191.0872399235814</c:v>
                </c:pt>
                <c:pt idx="35">
                  <c:v>3422.2096116523899</c:v>
                </c:pt>
                <c:pt idx="36">
                  <c:v>3649.8789132650127</c:v>
                </c:pt>
                <c:pt idx="37">
                  <c:v>3866.5085433748318</c:v>
                </c:pt>
                <c:pt idx="38">
                  <c:v>4062.944935866828</c:v>
                </c:pt>
                <c:pt idx="39">
                  <c:v>4228.6597278607223</c:v>
                </c:pt>
                <c:pt idx="40">
                  <c:v>4352.2615952480701</c:v>
                </c:pt>
                <c:pt idx="41">
                  <c:v>4410.1504689201684</c:v>
                </c:pt>
                <c:pt idx="42">
                  <c:v>4387.6995859308263</c:v>
                </c:pt>
                <c:pt idx="43">
                  <c:v>4278.3558117017965</c:v>
                </c:pt>
                <c:pt idx="44">
                  <c:v>4082.8481462345553</c:v>
                </c:pt>
                <c:pt idx="45">
                  <c:v>3808.5354181749717</c:v>
                </c:pt>
                <c:pt idx="46">
                  <c:v>3468.1959441151994</c:v>
                </c:pt>
                <c:pt idx="47">
                  <c:v>3078.8207829791572</c:v>
                </c:pt>
                <c:pt idx="48">
                  <c:v>2660.1206407791378</c:v>
                </c:pt>
                <c:pt idx="49">
                  <c:v>2232.8692989450637</c:v>
                </c:pt>
                <c:pt idx="50">
                  <c:v>1807.3954957848136</c:v>
                </c:pt>
                <c:pt idx="51">
                  <c:v>1416.0426208405693</c:v>
                </c:pt>
                <c:pt idx="52">
                  <c:v>1074.2994285544073</c:v>
                </c:pt>
                <c:pt idx="53">
                  <c:v>788.30066985097278</c:v>
                </c:pt>
                <c:pt idx="54">
                  <c:v>558.92678657078477</c:v>
                </c:pt>
                <c:pt idx="55">
                  <c:v>382.65478102581096</c:v>
                </c:pt>
                <c:pt idx="56">
                  <c:v>252.84091192883096</c:v>
                </c:pt>
                <c:pt idx="57">
                  <c:v>161.21380110918406</c:v>
                </c:pt>
                <c:pt idx="58">
                  <c:v>99.201276929896778</c:v>
                </c:pt>
                <c:pt idx="59">
                  <c:v>58.933437754603858</c:v>
                </c:pt>
                <c:pt idx="60">
                  <c:v>33.823521554528881</c:v>
                </c:pt>
                <c:pt idx="61">
                  <c:v>18.770761460973084</c:v>
                </c:pt>
                <c:pt idx="62">
                  <c:v>10.084186071879826</c:v>
                </c:pt>
                <c:pt idx="63">
                  <c:v>5.1824349064775364</c:v>
                </c:pt>
                <c:pt idx="64">
                  <c:v>2.5912174532387682</c:v>
                </c:pt>
                <c:pt idx="65">
                  <c:v>1.2956087266193841</c:v>
                </c:pt>
                <c:pt idx="66">
                  <c:v>0.64780436330969204</c:v>
                </c:pt>
                <c:pt idx="67">
                  <c:v>0.32390218165484602</c:v>
                </c:pt>
                <c:pt idx="68">
                  <c:v>0.16195109082742301</c:v>
                </c:pt>
                <c:pt idx="69">
                  <c:v>8.0975545413711505E-2</c:v>
                </c:pt>
                <c:pt idx="70">
                  <c:v>8.0975545413711505E-2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'Mortality Tables'!$S$1:$T$1</c:f>
              <c:strCache>
                <c:ptCount val="1"/>
                <c:pt idx="0">
                  <c:v>White Collar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numRef>
              <c:f>'Mortality Tables'!$M$4:$M$74</c:f>
              <c:numCache>
                <c:formatCode>General</c:formatCode>
                <c:ptCount val="7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</c:numCache>
            </c:numRef>
          </c:cat>
          <c:val>
            <c:numRef>
              <c:f>'Mortality Tables'!$S$1:$T$1</c:f>
              <c:numCache>
                <c:formatCode>General</c:formatCode>
                <c:ptCount val="2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303232"/>
        <c:axId val="133305192"/>
      </c:lineChart>
      <c:catAx>
        <c:axId val="1333032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/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13330519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330519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33303232"/>
        <c:crossesAt val="1"/>
        <c:crossBetween val="between"/>
      </c:valAx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workbookViewId="0">
      <pane ySplit="7" topLeftCell="A8" activePane="bottomLeft" state="frozen"/>
      <selection pane="bottomLeft"/>
    </sheetView>
  </sheetViews>
  <sheetFormatPr defaultRowHeight="12.75" x14ac:dyDescent="0.2"/>
  <cols>
    <col min="1" max="10" width="8.7109375" style="2" customWidth="1"/>
    <col min="11" max="11" width="9.140625" style="2"/>
    <col min="12" max="12" width="3" style="2" bestFit="1" customWidth="1"/>
    <col min="13" max="16384" width="9.140625" style="2"/>
  </cols>
  <sheetData>
    <row r="1" spans="1:12" x14ac:dyDescent="0.2">
      <c r="A1" s="1" t="s">
        <v>0</v>
      </c>
      <c r="B1" s="19" t="s">
        <v>18</v>
      </c>
      <c r="C1" s="20" t="s">
        <v>19</v>
      </c>
      <c r="D1" s="53" t="s">
        <v>1</v>
      </c>
      <c r="E1" s="53"/>
      <c r="F1" s="53"/>
      <c r="G1" s="53"/>
      <c r="H1" s="53"/>
      <c r="I1" s="53"/>
      <c r="J1" s="54"/>
    </row>
    <row r="2" spans="1:12" x14ac:dyDescent="0.2">
      <c r="A2" s="3" t="s">
        <v>2</v>
      </c>
      <c r="B2" s="4">
        <v>68</v>
      </c>
      <c r="C2" s="5">
        <v>65</v>
      </c>
      <c r="D2" s="55"/>
      <c r="E2" s="55"/>
      <c r="F2" s="55"/>
      <c r="G2" s="55"/>
      <c r="H2" s="55"/>
      <c r="I2" s="55"/>
      <c r="J2" s="56"/>
    </row>
    <row r="3" spans="1:12" x14ac:dyDescent="0.2">
      <c r="A3" s="3" t="s">
        <v>3</v>
      </c>
      <c r="B3" s="4" t="s">
        <v>4</v>
      </c>
      <c r="C3" s="5" t="s">
        <v>5</v>
      </c>
      <c r="D3" s="55"/>
      <c r="E3" s="55"/>
      <c r="F3" s="55"/>
      <c r="G3" s="55"/>
      <c r="H3" s="55"/>
      <c r="I3" s="55"/>
      <c r="J3" s="56"/>
    </row>
    <row r="4" spans="1:12" s="18" customFormat="1" ht="12.75" customHeight="1" thickBot="1" x14ac:dyDescent="0.25">
      <c r="A4" s="25" t="s">
        <v>12</v>
      </c>
      <c r="B4" s="59" t="s">
        <v>15</v>
      </c>
      <c r="C4" s="60"/>
      <c r="D4" s="57"/>
      <c r="E4" s="57"/>
      <c r="F4" s="57"/>
      <c r="G4" s="57"/>
      <c r="H4" s="57"/>
      <c r="I4" s="57"/>
      <c r="J4" s="58"/>
    </row>
    <row r="5" spans="1:12" ht="13.5" thickBot="1" x14ac:dyDescent="0.25"/>
    <row r="6" spans="1:12" s="6" customFormat="1" x14ac:dyDescent="0.2">
      <c r="A6" s="61" t="s">
        <v>7</v>
      </c>
      <c r="B6" s="63" t="str">
        <f>B1&amp;"'s Age"</f>
        <v>Phred's Age</v>
      </c>
      <c r="C6" s="63" t="str">
        <f>C1&amp;"'s Age"</f>
        <v>Ethyl's Age</v>
      </c>
      <c r="D6" s="51" t="s">
        <v>6</v>
      </c>
      <c r="E6" s="51"/>
      <c r="F6" s="51"/>
      <c r="G6" s="51"/>
      <c r="H6" s="51"/>
      <c r="I6" s="51"/>
      <c r="J6" s="52"/>
    </row>
    <row r="7" spans="1:12" s="31" customFormat="1" ht="25.5" x14ac:dyDescent="0.2">
      <c r="A7" s="62"/>
      <c r="B7" s="64"/>
      <c r="C7" s="64"/>
      <c r="D7" s="30" t="str">
        <f>B1</f>
        <v>Phred</v>
      </c>
      <c r="E7" s="30" t="str">
        <f>C1</f>
        <v>Ethyl</v>
      </c>
      <c r="F7" s="30" t="s">
        <v>8</v>
      </c>
      <c r="G7" s="30" t="str">
        <f>B1&amp;" Only"</f>
        <v>Phred Only</v>
      </c>
      <c r="H7" s="30" t="str">
        <f>C1&amp;" Only"</f>
        <v>Ethyl Only</v>
      </c>
      <c r="I7" s="30" t="s">
        <v>10</v>
      </c>
      <c r="J7" s="32" t="s">
        <v>9</v>
      </c>
    </row>
    <row r="8" spans="1:12" x14ac:dyDescent="0.2">
      <c r="A8" s="33">
        <f>IF(L8+MIN($B$2:$C$2)&gt;120,"",L8)</f>
        <v>1</v>
      </c>
      <c r="B8" s="7">
        <f t="shared" ref="B8:B70" si="0">IF(A8="","",$B$2+A8)</f>
        <v>69</v>
      </c>
      <c r="C8" s="7">
        <f t="shared" ref="C8:C71" si="1">IF(A8="","",$C$2+A8)</f>
        <v>66</v>
      </c>
      <c r="D8" s="8">
        <f>IF(A8="","",VLOOKUP(B8,'Mortality Tables'!$M$4:$Q$74,IF($B$3="Male",3,5))/VLOOKUP($B$2,'Mortality Tables'!$M$4:$Q$74,IF($B$3="Male",3,5)))</f>
        <v>0.98993399999999998</v>
      </c>
      <c r="E8" s="9">
        <f>IF(A8="","",VLOOKUP(C8,'Mortality Tables'!$M$4:$Q$74,IF($C$3="Male",3,5))/VLOOKUP($C$2,'Mortality Tables'!$M$4:$Q$74,IF($C$3="Male",3,5)))</f>
        <v>0.99345099999999997</v>
      </c>
      <c r="F8" s="10">
        <f t="shared" ref="F8:F70" si="2">IF(A8="","",D8*E8)</f>
        <v>0.98345092223399999</v>
      </c>
      <c r="G8" s="9">
        <f t="shared" ref="G8:G70" si="3">IF(A8="","",D8*(1-E8))</f>
        <v>6.4830777660000267E-3</v>
      </c>
      <c r="H8" s="9">
        <f t="shared" ref="H8:H70" si="4">IF(A8="","",E8*(1-D8))</f>
        <v>1.0000077766000018E-2</v>
      </c>
      <c r="I8" s="9">
        <f t="shared" ref="I8:I71" si="5">IF(A8="","",1-J8)</f>
        <v>0.99993407776599996</v>
      </c>
      <c r="J8" s="34">
        <f t="shared" ref="J8:J70" si="6">IF(A8="","",(1-D8)*(1-E8))</f>
        <v>6.5922234000000403E-5</v>
      </c>
      <c r="L8" s="2">
        <v>1</v>
      </c>
    </row>
    <row r="9" spans="1:12" x14ac:dyDescent="0.2">
      <c r="A9" s="33">
        <f t="shared" ref="A9:A72" si="7">IF(L9+MIN($B$2:$C$2)&gt;120,"",L9)</f>
        <v>2</v>
      </c>
      <c r="B9" s="7">
        <f t="shared" si="0"/>
        <v>70</v>
      </c>
      <c r="C9" s="7">
        <f t="shared" si="1"/>
        <v>67</v>
      </c>
      <c r="D9" s="8">
        <f>IF(A9="","",VLOOKUP(B9,'Mortality Tables'!$M$4:$Q$74,IF($B$3="Male",3,5))/VLOOKUP($B$2,'Mortality Tables'!$M$4:$Q$74,IF($B$3="Male",3,5)))</f>
        <v>0.9788873264939999</v>
      </c>
      <c r="E9" s="9">
        <f>IF(A9="","",VLOOKUP(C9,'Mortality Tables'!$M$4:$Q$74,IF($C$3="Male",3,5))/VLOOKUP($C$2,'Mortality Tables'!$M$4:$Q$74,IF($C$3="Male",3,5)))</f>
        <v>0.98630113315300005</v>
      </c>
      <c r="F9" s="10">
        <f t="shared" si="2"/>
        <v>0.96547767935014284</v>
      </c>
      <c r="G9" s="9">
        <f t="shared" si="3"/>
        <v>1.3409647143857067E-2</v>
      </c>
      <c r="H9" s="9">
        <f t="shared" si="4"/>
        <v>2.0823453802857224E-2</v>
      </c>
      <c r="I9" s="9">
        <f t="shared" si="5"/>
        <v>0.99971078029685712</v>
      </c>
      <c r="J9" s="34">
        <f t="shared" si="6"/>
        <v>2.8921970314287889E-4</v>
      </c>
      <c r="L9" s="2">
        <v>2</v>
      </c>
    </row>
    <row r="10" spans="1:12" x14ac:dyDescent="0.2">
      <c r="A10" s="33">
        <f t="shared" si="7"/>
        <v>3</v>
      </c>
      <c r="B10" s="7">
        <f t="shared" si="0"/>
        <v>71</v>
      </c>
      <c r="C10" s="7">
        <f t="shared" si="1"/>
        <v>68</v>
      </c>
      <c r="D10" s="8">
        <f>IF(A10="","",VLOOKUP(B10,'Mortality Tables'!$M$4:$Q$74,IF($B$3="Male",3,5))/VLOOKUP($B$2,'Mortality Tables'!$M$4:$Q$74,IF($B$3="Male",3,5)))</f>
        <v>0.96674716587082132</v>
      </c>
      <c r="E10" s="9">
        <f>IF(A10="","",VLOOKUP(C10,'Mortality Tables'!$M$4:$Q$74,IF($C$3="Male",3,5))/VLOOKUP($C$2,'Mortality Tables'!$M$4:$Q$74,IF($C$3="Male",3,5)))</f>
        <v>0.97850245009315928</v>
      </c>
      <c r="F10" s="10">
        <f t="shared" si="2"/>
        <v>0.94596447042521647</v>
      </c>
      <c r="G10" s="9">
        <f t="shared" si="3"/>
        <v>2.0782695445604803E-2</v>
      </c>
      <c r="H10" s="9">
        <f t="shared" si="4"/>
        <v>3.2537979667942765E-2</v>
      </c>
      <c r="I10" s="9">
        <f t="shared" si="5"/>
        <v>0.99928514553876413</v>
      </c>
      <c r="J10" s="34">
        <f t="shared" si="6"/>
        <v>7.1485446123591492E-4</v>
      </c>
      <c r="L10" s="2">
        <v>3</v>
      </c>
    </row>
    <row r="11" spans="1:12" x14ac:dyDescent="0.2">
      <c r="A11" s="33">
        <f t="shared" si="7"/>
        <v>4</v>
      </c>
      <c r="B11" s="7">
        <f t="shared" si="0"/>
        <v>72</v>
      </c>
      <c r="C11" s="7">
        <f t="shared" si="1"/>
        <v>69</v>
      </c>
      <c r="D11" s="8">
        <f>IF(A11="","",VLOOKUP(B11,'Mortality Tables'!$M$4:$Q$74,IF($B$3="Male",3,5))/VLOOKUP($B$2,'Mortality Tables'!$M$4:$Q$74,IF($B$3="Male",3,5)))</f>
        <v>0.95340315474030646</v>
      </c>
      <c r="E11" s="9">
        <f>IF(A11="","",VLOOKUP(C11,'Mortality Tables'!$M$4:$Q$74,IF($C$3="Male",3,5))/VLOOKUP($C$2,'Mortality Tables'!$M$4:$Q$74,IF($C$3="Male",3,5)))</f>
        <v>0.96999534979204938</v>
      </c>
      <c r="F11" s="10">
        <f t="shared" si="2"/>
        <v>0.92479662657516692</v>
      </c>
      <c r="G11" s="9">
        <f t="shared" si="3"/>
        <v>2.8606528165139516E-2</v>
      </c>
      <c r="H11" s="9">
        <f t="shared" si="4"/>
        <v>4.5198723216882439E-2</v>
      </c>
      <c r="I11" s="9">
        <f t="shared" si="5"/>
        <v>0.99860187795718891</v>
      </c>
      <c r="J11" s="34">
        <f t="shared" si="6"/>
        <v>1.3981220428111068E-3</v>
      </c>
      <c r="L11" s="22">
        <v>4</v>
      </c>
    </row>
    <row r="12" spans="1:12" x14ac:dyDescent="0.2">
      <c r="A12" s="33">
        <f t="shared" si="7"/>
        <v>5</v>
      </c>
      <c r="B12" s="7">
        <f t="shared" si="0"/>
        <v>73</v>
      </c>
      <c r="C12" s="7">
        <f t="shared" si="1"/>
        <v>70</v>
      </c>
      <c r="D12" s="8">
        <f>IF(A12="","",VLOOKUP(B12,'Mortality Tables'!$M$4:$Q$74,IF($B$3="Male",3,5))/VLOOKUP($B$2,'Mortality Tables'!$M$4:$Q$74,IF($B$3="Male",3,5)))</f>
        <v>0.9387445812361741</v>
      </c>
      <c r="E12" s="9">
        <f>IF(A12="","",VLOOKUP(C12,'Mortality Tables'!$M$4:$Q$74,IF($C$3="Male",3,5))/VLOOKUP($C$2,'Mortality Tables'!$M$4:$Q$74,IF($C$3="Male",3,5)))</f>
        <v>0.96071055430383989</v>
      </c>
      <c r="F12" s="10">
        <f t="shared" si="2"/>
        <v>0.90186182698913087</v>
      </c>
      <c r="G12" s="9">
        <f t="shared" si="3"/>
        <v>3.6882754247043223E-2</v>
      </c>
      <c r="H12" s="9">
        <f t="shared" si="4"/>
        <v>5.8848727314709012E-2</v>
      </c>
      <c r="I12" s="9">
        <f t="shared" si="5"/>
        <v>0.99759330855088313</v>
      </c>
      <c r="J12" s="34">
        <f t="shared" si="6"/>
        <v>2.4066914491168846E-3</v>
      </c>
      <c r="L12" s="22">
        <v>5</v>
      </c>
    </row>
    <row r="13" spans="1:12" x14ac:dyDescent="0.2">
      <c r="A13" s="33">
        <f t="shared" si="7"/>
        <v>6</v>
      </c>
      <c r="B13" s="7">
        <f t="shared" si="0"/>
        <v>74</v>
      </c>
      <c r="C13" s="7">
        <f t="shared" si="1"/>
        <v>71</v>
      </c>
      <c r="D13" s="8">
        <f>IF(A13="","",VLOOKUP(B13,'Mortality Tables'!$M$4:$Q$74,IF($B$3="Male",3,5))/VLOOKUP($B$2,'Mortality Tables'!$M$4:$Q$74,IF($B$3="Male",3,5)))</f>
        <v>0.92266388655959852</v>
      </c>
      <c r="E13" s="9">
        <f>IF(A13="","",VLOOKUP(C13,'Mortality Tables'!$M$4:$Q$74,IF($C$3="Male",3,5))/VLOOKUP($C$2,'Mortality Tables'!$M$4:$Q$74,IF($C$3="Male",3,5)))</f>
        <v>0.95057121511371723</v>
      </c>
      <c r="F13" s="10">
        <f t="shared" si="2"/>
        <v>0.87705773178850255</v>
      </c>
      <c r="G13" s="9">
        <f t="shared" si="3"/>
        <v>4.5606154771096009E-2</v>
      </c>
      <c r="H13" s="9">
        <f t="shared" si="4"/>
        <v>7.3513483325214707E-2</v>
      </c>
      <c r="I13" s="9">
        <f t="shared" si="5"/>
        <v>0.9961773698848132</v>
      </c>
      <c r="J13" s="34">
        <f t="shared" si="6"/>
        <v>3.8226301151867664E-3</v>
      </c>
      <c r="L13" s="22">
        <v>6</v>
      </c>
    </row>
    <row r="14" spans="1:12" x14ac:dyDescent="0.2">
      <c r="A14" s="33">
        <f t="shared" si="7"/>
        <v>7</v>
      </c>
      <c r="B14" s="7">
        <f t="shared" si="0"/>
        <v>75</v>
      </c>
      <c r="C14" s="7">
        <f t="shared" si="1"/>
        <v>72</v>
      </c>
      <c r="D14" s="8">
        <f>IF(A14="","",VLOOKUP(B14,'Mortality Tables'!$M$4:$Q$74,IF($B$3="Male",3,5))/VLOOKUP($B$2,'Mortality Tables'!$M$4:$Q$74,IF($B$3="Male",3,5)))</f>
        <v>0.90505207829294898</v>
      </c>
      <c r="E14" s="9">
        <f>IF(A14="","",VLOOKUP(C14,'Mortality Tables'!$M$4:$Q$74,IF($C$3="Male",3,5))/VLOOKUP($C$2,'Mortality Tables'!$M$4:$Q$74,IF($C$3="Male",3,5)))</f>
        <v>0.93949420874399703</v>
      </c>
      <c r="F14" s="10">
        <f t="shared" si="2"/>
        <v>0.85029118616794419</v>
      </c>
      <c r="G14" s="9">
        <f t="shared" si="3"/>
        <v>5.4760892125004831E-2</v>
      </c>
      <c r="H14" s="9">
        <f t="shared" si="4"/>
        <v>8.9203022576052879E-2</v>
      </c>
      <c r="I14" s="9">
        <f t="shared" si="5"/>
        <v>0.99425510086900182</v>
      </c>
      <c r="J14" s="34">
        <f t="shared" si="6"/>
        <v>5.7448991309981424E-3</v>
      </c>
      <c r="L14" s="22">
        <v>7</v>
      </c>
    </row>
    <row r="15" spans="1:12" x14ac:dyDescent="0.2">
      <c r="A15" s="33">
        <f t="shared" si="7"/>
        <v>8</v>
      </c>
      <c r="B15" s="7">
        <f t="shared" si="0"/>
        <v>76</v>
      </c>
      <c r="C15" s="7">
        <f t="shared" si="1"/>
        <v>73</v>
      </c>
      <c r="D15" s="8">
        <f>IF(A15="","",VLOOKUP(B15,'Mortality Tables'!$M$4:$Q$74,IF($B$3="Male",3,5))/VLOOKUP($B$2,'Mortality Tables'!$M$4:$Q$74,IF($B$3="Male",3,5)))</f>
        <v>0.88579347511895312</v>
      </c>
      <c r="E15" s="9">
        <f>IF(A15="","",VLOOKUP(C15,'Mortality Tables'!$M$4:$Q$74,IF($C$3="Male",3,5))/VLOOKUP($C$2,'Mortality Tables'!$M$4:$Q$74,IF($C$3="Male",3,5)))</f>
        <v>0.92738788637012204</v>
      </c>
      <c r="F15" s="10">
        <f t="shared" si="2"/>
        <v>0.82147413865101127</v>
      </c>
      <c r="G15" s="9">
        <f t="shared" si="3"/>
        <v>6.4319336467941898E-2</v>
      </c>
      <c r="H15" s="9">
        <f t="shared" si="4"/>
        <v>0.10591374771911082</v>
      </c>
      <c r="I15" s="9">
        <f t="shared" si="5"/>
        <v>0.9917072228380639</v>
      </c>
      <c r="J15" s="34">
        <f t="shared" si="6"/>
        <v>8.2927771619360612E-3</v>
      </c>
      <c r="L15" s="22">
        <v>8</v>
      </c>
    </row>
    <row r="16" spans="1:12" x14ac:dyDescent="0.2">
      <c r="A16" s="33">
        <f t="shared" si="7"/>
        <v>9</v>
      </c>
      <c r="B16" s="7">
        <f t="shared" si="0"/>
        <v>77</v>
      </c>
      <c r="C16" s="7">
        <f t="shared" si="1"/>
        <v>74</v>
      </c>
      <c r="D16" s="8">
        <f>IF(A16="","",VLOOKUP(B16,'Mortality Tables'!$M$4:$Q$74,IF($B$3="Male",3,5))/VLOOKUP($B$2,'Mortality Tables'!$M$4:$Q$74,IF($B$3="Male",3,5)))</f>
        <v>0.86476650960657941</v>
      </c>
      <c r="E16" s="9">
        <f>IF(A16="","",VLOOKUP(C16,'Mortality Tables'!$M$4:$Q$74,IF($C$3="Male",3,5))/VLOOKUP($C$2,'Mortality Tables'!$M$4:$Q$74,IF($C$3="Male",3,5)))</f>
        <v>0.91415406123162035</v>
      </c>
      <c r="F16" s="10">
        <f t="shared" si="2"/>
        <v>0.79052981677394762</v>
      </c>
      <c r="G16" s="9">
        <f t="shared" si="3"/>
        <v>7.4236692832631804E-2</v>
      </c>
      <c r="H16" s="9">
        <f t="shared" si="4"/>
        <v>0.12362424445767274</v>
      </c>
      <c r="I16" s="9">
        <f t="shared" si="5"/>
        <v>0.98839075406425214</v>
      </c>
      <c r="J16" s="34">
        <f t="shared" si="6"/>
        <v>1.1609245935747841E-2</v>
      </c>
      <c r="L16" s="22">
        <v>9</v>
      </c>
    </row>
    <row r="17" spans="1:12" x14ac:dyDescent="0.2">
      <c r="A17" s="33">
        <f t="shared" si="7"/>
        <v>10</v>
      </c>
      <c r="B17" s="7">
        <f t="shared" si="0"/>
        <v>78</v>
      </c>
      <c r="C17" s="7">
        <f t="shared" si="1"/>
        <v>75</v>
      </c>
      <c r="D17" s="8">
        <f>IF(A17="","",VLOOKUP(B17,'Mortality Tables'!$M$4:$Q$74,IF($B$3="Male",3,5))/VLOOKUP($B$2,'Mortality Tables'!$M$4:$Q$74,IF($B$3="Male",3,5)))</f>
        <v>0.84184154943690892</v>
      </c>
      <c r="E17" s="9">
        <f>IF(A17="","",VLOOKUP(C17,'Mortality Tables'!$M$4:$Q$74,IF($C$3="Male",3,5))/VLOOKUP($C$2,'Mortality Tables'!$M$4:$Q$74,IF($C$3="Male",3,5)))</f>
        <v>0.89968757321262993</v>
      </c>
      <c r="F17" s="10">
        <f t="shared" si="2"/>
        <v>0.75739438064245279</v>
      </c>
      <c r="G17" s="9">
        <f t="shared" si="3"/>
        <v>8.4447168794456101E-2</v>
      </c>
      <c r="H17" s="9">
        <f t="shared" si="4"/>
        <v>0.14229319257017711</v>
      </c>
      <c r="I17" s="9">
        <f t="shared" si="5"/>
        <v>0.98413474200708606</v>
      </c>
      <c r="J17" s="34">
        <f t="shared" si="6"/>
        <v>1.5865257992913964E-2</v>
      </c>
      <c r="L17" s="22">
        <v>10</v>
      </c>
    </row>
    <row r="18" spans="1:12" x14ac:dyDescent="0.2">
      <c r="A18" s="33">
        <f t="shared" si="7"/>
        <v>11</v>
      </c>
      <c r="B18" s="7">
        <f t="shared" si="0"/>
        <v>79</v>
      </c>
      <c r="C18" s="7">
        <f t="shared" si="1"/>
        <v>76</v>
      </c>
      <c r="D18" s="8">
        <f>IF(A18="","",VLOOKUP(B18,'Mortality Tables'!$M$4:$Q$74,IF($B$3="Male",3,5))/VLOOKUP($B$2,'Mortality Tables'!$M$4:$Q$74,IF($B$3="Male",3,5)))</f>
        <v>0.81688010565455516</v>
      </c>
      <c r="E18" s="9">
        <f>IF(A18="","",VLOOKUP(C18,'Mortality Tables'!$M$4:$Q$74,IF($C$3="Male",3,5))/VLOOKUP($C$2,'Mortality Tables'!$M$4:$Q$74,IF($C$3="Male",3,5)))</f>
        <v>0.88387376473827162</v>
      </c>
      <c r="F18" s="10">
        <f t="shared" si="2"/>
        <v>0.7220188943246888</v>
      </c>
      <c r="G18" s="9">
        <f t="shared" si="3"/>
        <v>9.4861211329866413E-2</v>
      </c>
      <c r="H18" s="9">
        <f t="shared" si="4"/>
        <v>0.16185487041358287</v>
      </c>
      <c r="I18" s="9">
        <f t="shared" si="5"/>
        <v>0.97873497606813797</v>
      </c>
      <c r="J18" s="34">
        <f t="shared" si="6"/>
        <v>2.1265023931861974E-2</v>
      </c>
      <c r="L18" s="22">
        <v>11</v>
      </c>
    </row>
    <row r="19" spans="1:12" x14ac:dyDescent="0.2">
      <c r="A19" s="33">
        <f t="shared" si="7"/>
        <v>12</v>
      </c>
      <c r="B19" s="7">
        <f t="shared" si="0"/>
        <v>80</v>
      </c>
      <c r="C19" s="7">
        <f t="shared" si="1"/>
        <v>77</v>
      </c>
      <c r="D19" s="8">
        <f>IF(A19="","",VLOOKUP(B19,'Mortality Tables'!$M$4:$Q$74,IF($B$3="Male",3,5))/VLOOKUP($B$2,'Mortality Tables'!$M$4:$Q$74,IF($B$3="Male",3,5)))</f>
        <v>0.78973926414418261</v>
      </c>
      <c r="E19" s="9">
        <f>IF(A19="","",VLOOKUP(C19,'Mortality Tables'!$M$4:$Q$74,IF($C$3="Male",3,5))/VLOOKUP($C$2,'Mortality Tables'!$M$4:$Q$74,IF($C$3="Male",3,5)))</f>
        <v>0.86658961326881478</v>
      </c>
      <c r="F19" s="10">
        <f t="shared" si="2"/>
        <v>0.68437984349790559</v>
      </c>
      <c r="G19" s="9">
        <f t="shared" si="3"/>
        <v>0.10535942064627704</v>
      </c>
      <c r="H19" s="9">
        <f t="shared" si="4"/>
        <v>0.18220976977090922</v>
      </c>
      <c r="I19" s="9">
        <f t="shared" si="5"/>
        <v>0.9719490339150918</v>
      </c>
      <c r="J19" s="34">
        <f t="shared" si="6"/>
        <v>2.8050966084908181E-2</v>
      </c>
      <c r="L19" s="22">
        <v>12</v>
      </c>
    </row>
    <row r="20" spans="1:12" x14ac:dyDescent="0.2">
      <c r="A20" s="33">
        <f t="shared" si="7"/>
        <v>13</v>
      </c>
      <c r="B20" s="7">
        <f t="shared" si="0"/>
        <v>81</v>
      </c>
      <c r="C20" s="7">
        <f t="shared" si="1"/>
        <v>78</v>
      </c>
      <c r="D20" s="8">
        <f>IF(A20="","",VLOOKUP(B20,'Mortality Tables'!$M$4:$Q$74,IF($B$3="Male",3,5))/VLOOKUP($B$2,'Mortality Tables'!$M$4:$Q$74,IF($B$3="Male",3,5)))</f>
        <v>0.76027646141675564</v>
      </c>
      <c r="E20" s="9">
        <f>IF(A20="","",VLOOKUP(C20,'Mortality Tables'!$M$4:$Q$74,IF($C$3="Male",3,5))/VLOOKUP($C$2,'Mortality Tables'!$M$4:$Q$74,IF($C$3="Male",3,5)))</f>
        <v>0.84770749218530062</v>
      </c>
      <c r="F20" s="10">
        <f t="shared" si="2"/>
        <v>0.64449205247511243</v>
      </c>
      <c r="G20" s="9">
        <f t="shared" si="3"/>
        <v>0.11578440894164325</v>
      </c>
      <c r="H20" s="9">
        <f t="shared" si="4"/>
        <v>0.20321543971018821</v>
      </c>
      <c r="I20" s="9">
        <f t="shared" si="5"/>
        <v>0.96349190112694383</v>
      </c>
      <c r="J20" s="34">
        <f t="shared" si="6"/>
        <v>3.650809887305613E-2</v>
      </c>
      <c r="L20" s="22">
        <v>13</v>
      </c>
    </row>
    <row r="21" spans="1:12" x14ac:dyDescent="0.2">
      <c r="A21" s="33">
        <f t="shared" si="7"/>
        <v>14</v>
      </c>
      <c r="B21" s="7">
        <f t="shared" si="0"/>
        <v>82</v>
      </c>
      <c r="C21" s="7">
        <f t="shared" si="1"/>
        <v>79</v>
      </c>
      <c r="D21" s="8">
        <f>IF(A21="","",VLOOKUP(B21,'Mortality Tables'!$M$4:$Q$74,IF($B$3="Male",3,5))/VLOOKUP($B$2,'Mortality Tables'!$M$4:$Q$74,IF($B$3="Male",3,5)))</f>
        <v>0.7283600555664802</v>
      </c>
      <c r="E21" s="9">
        <f>IF(A21="","",VLOOKUP(C21,'Mortality Tables'!$M$4:$Q$74,IF($C$3="Male",3,5))/VLOOKUP($C$2,'Mortality Tables'!$M$4:$Q$74,IF($C$3="Male",3,5)))</f>
        <v>0.82709548451281512</v>
      </c>
      <c r="F21" s="10">
        <f t="shared" si="2"/>
        <v>0.60242331305853891</v>
      </c>
      <c r="G21" s="9">
        <f t="shared" si="3"/>
        <v>0.12593674250794132</v>
      </c>
      <c r="H21" s="9">
        <f t="shared" si="4"/>
        <v>0.22467217145427623</v>
      </c>
      <c r="I21" s="9">
        <f t="shared" si="5"/>
        <v>0.95303222702075641</v>
      </c>
      <c r="J21" s="34">
        <f t="shared" si="6"/>
        <v>4.6967772979243566E-2</v>
      </c>
      <c r="L21" s="22">
        <v>14</v>
      </c>
    </row>
    <row r="22" spans="1:12" x14ac:dyDescent="0.2">
      <c r="A22" s="33">
        <f t="shared" si="7"/>
        <v>15</v>
      </c>
      <c r="B22" s="7">
        <f t="shared" si="0"/>
        <v>83</v>
      </c>
      <c r="C22" s="7">
        <f t="shared" si="1"/>
        <v>80</v>
      </c>
      <c r="D22" s="8">
        <f>IF(A22="","",VLOOKUP(B22,'Mortality Tables'!$M$4:$Q$74,IF($B$3="Male",3,5))/VLOOKUP($B$2,'Mortality Tables'!$M$4:$Q$74,IF($B$3="Male",3,5)))</f>
        <v>0.69388458905635197</v>
      </c>
      <c r="E22" s="9">
        <f>IF(A22="","",VLOOKUP(C22,'Mortality Tables'!$M$4:$Q$74,IF($C$3="Male",3,5))/VLOOKUP($C$2,'Mortality Tables'!$M$4:$Q$74,IF($C$3="Male",3,5)))</f>
        <v>0.80461833762569479</v>
      </c>
      <c r="F22" s="10">
        <f t="shared" si="2"/>
        <v>0.55831226455061034</v>
      </c>
      <c r="G22" s="9">
        <f t="shared" si="3"/>
        <v>0.13557232450574166</v>
      </c>
      <c r="H22" s="9">
        <f t="shared" si="4"/>
        <v>0.24630607307508448</v>
      </c>
      <c r="I22" s="9">
        <f t="shared" si="5"/>
        <v>0.94019066213143643</v>
      </c>
      <c r="J22" s="34">
        <f t="shared" si="6"/>
        <v>5.9809337868563531E-2</v>
      </c>
      <c r="L22" s="22">
        <v>15</v>
      </c>
    </row>
    <row r="23" spans="1:12" x14ac:dyDescent="0.2">
      <c r="A23" s="33">
        <f t="shared" si="7"/>
        <v>16</v>
      </c>
      <c r="B23" s="7">
        <f t="shared" si="0"/>
        <v>84</v>
      </c>
      <c r="C23" s="7">
        <f t="shared" si="1"/>
        <v>81</v>
      </c>
      <c r="D23" s="8">
        <f>IF(A23="","",VLOOKUP(B23,'Mortality Tables'!$M$4:$Q$74,IF($B$3="Male",3,5))/VLOOKUP($B$2,'Mortality Tables'!$M$4:$Q$74,IF($B$3="Male",3,5)))</f>
        <v>0.65679021280998851</v>
      </c>
      <c r="E23" s="9">
        <f>IF(A23="","",VLOOKUP(C23,'Mortality Tables'!$M$4:$Q$74,IF($C$3="Male",3,5))/VLOOKUP($C$2,'Mortality Tables'!$M$4:$Q$74,IF($C$3="Male",3,5)))</f>
        <v>0.78014265241345881</v>
      </c>
      <c r="F23" s="10">
        <f t="shared" si="2"/>
        <v>0.51239005870078447</v>
      </c>
      <c r="G23" s="9">
        <f t="shared" si="3"/>
        <v>0.14440015410920401</v>
      </c>
      <c r="H23" s="9">
        <f t="shared" si="4"/>
        <v>0.26775259371267429</v>
      </c>
      <c r="I23" s="9">
        <f t="shared" si="5"/>
        <v>0.92454280652266285</v>
      </c>
      <c r="J23" s="34">
        <f t="shared" si="6"/>
        <v>7.5457193477337189E-2</v>
      </c>
      <c r="L23" s="22">
        <v>16</v>
      </c>
    </row>
    <row r="24" spans="1:12" x14ac:dyDescent="0.2">
      <c r="A24" s="33">
        <f t="shared" si="7"/>
        <v>17</v>
      </c>
      <c r="B24" s="7">
        <f t="shared" si="0"/>
        <v>85</v>
      </c>
      <c r="C24" s="7">
        <f t="shared" si="1"/>
        <v>82</v>
      </c>
      <c r="D24" s="8">
        <f>IF(A24="","",VLOOKUP(B24,'Mortality Tables'!$M$4:$Q$74,IF($B$3="Male",3,5))/VLOOKUP($B$2,'Mortality Tables'!$M$4:$Q$74,IF($B$3="Male",3,5)))</f>
        <v>0.61708790123583745</v>
      </c>
      <c r="E24" s="9">
        <f>IF(A24="","",VLOOKUP(C24,'Mortality Tables'!$M$4:$Q$74,IF($C$3="Male",3,5))/VLOOKUP($C$2,'Mortality Tables'!$M$4:$Q$74,IF($C$3="Male",3,5)))</f>
        <v>0.75353900782350736</v>
      </c>
      <c r="F24" s="10">
        <f t="shared" si="2"/>
        <v>0.46499980483714348</v>
      </c>
      <c r="G24" s="9">
        <f t="shared" si="3"/>
        <v>0.152088096398694</v>
      </c>
      <c r="H24" s="9">
        <f t="shared" si="4"/>
        <v>0.28853920298636387</v>
      </c>
      <c r="I24" s="9">
        <f t="shared" si="5"/>
        <v>0.90562710422220138</v>
      </c>
      <c r="J24" s="34">
        <f t="shared" si="6"/>
        <v>9.4372895777798643E-2</v>
      </c>
      <c r="L24" s="22">
        <v>17</v>
      </c>
    </row>
    <row r="25" spans="1:12" x14ac:dyDescent="0.2">
      <c r="A25" s="33">
        <f t="shared" si="7"/>
        <v>18</v>
      </c>
      <c r="B25" s="7">
        <f t="shared" si="0"/>
        <v>86</v>
      </c>
      <c r="C25" s="7">
        <f t="shared" si="1"/>
        <v>83</v>
      </c>
      <c r="D25" s="8">
        <f>IF(A25="","",VLOOKUP(B25,'Mortality Tables'!$M$4:$Q$74,IF($B$3="Male",3,5))/VLOOKUP($B$2,'Mortality Tables'!$M$4:$Q$74,IF($B$3="Male",3,5)))</f>
        <v>0.57488155714291111</v>
      </c>
      <c r="E25" s="9">
        <f>IF(A25="","",VLOOKUP(C25,'Mortality Tables'!$M$4:$Q$74,IF($C$3="Male",3,5))/VLOOKUP($C$2,'Mortality Tables'!$M$4:$Q$74,IF($C$3="Male",3,5)))</f>
        <v>0.7246890133699766</v>
      </c>
      <c r="F25" s="10">
        <f t="shared" si="2"/>
        <v>0.41661034845049205</v>
      </c>
      <c r="G25" s="9">
        <f t="shared" si="3"/>
        <v>0.15827120869241904</v>
      </c>
      <c r="H25" s="9">
        <f t="shared" si="4"/>
        <v>0.30807866491948455</v>
      </c>
      <c r="I25" s="9">
        <f t="shared" si="5"/>
        <v>0.88296022206239566</v>
      </c>
      <c r="J25" s="34">
        <f t="shared" si="6"/>
        <v>0.11703977793760437</v>
      </c>
      <c r="L25" s="22">
        <v>18</v>
      </c>
    </row>
    <row r="26" spans="1:12" x14ac:dyDescent="0.2">
      <c r="A26" s="33">
        <f t="shared" si="7"/>
        <v>19</v>
      </c>
      <c r="B26" s="7">
        <f t="shared" si="0"/>
        <v>87</v>
      </c>
      <c r="C26" s="7">
        <f t="shared" si="1"/>
        <v>84</v>
      </c>
      <c r="D26" s="8">
        <f>IF(A26="","",VLOOKUP(B26,'Mortality Tables'!$M$4:$Q$74,IF($B$3="Male",3,5))/VLOOKUP($B$2,'Mortality Tables'!$M$4:$Q$74,IF($B$3="Male",3,5)))</f>
        <v>0.53038802414627828</v>
      </c>
      <c r="E26" s="9">
        <f>IF(A26="","",VLOOKUP(C26,'Mortality Tables'!$M$4:$Q$74,IF($C$3="Male",3,5))/VLOOKUP($C$2,'Mortality Tables'!$M$4:$Q$74,IF($C$3="Male",3,5)))</f>
        <v>0.69349549947847933</v>
      </c>
      <c r="F26" s="10">
        <f t="shared" si="2"/>
        <v>0.36782170772272699</v>
      </c>
      <c r="G26" s="9">
        <f t="shared" si="3"/>
        <v>0.16256631642355127</v>
      </c>
      <c r="H26" s="9">
        <f t="shared" si="4"/>
        <v>0.32567379175575234</v>
      </c>
      <c r="I26" s="9">
        <f t="shared" si="5"/>
        <v>0.85606181590203057</v>
      </c>
      <c r="J26" s="34">
        <f t="shared" si="6"/>
        <v>0.14393818409796941</v>
      </c>
      <c r="L26" s="22">
        <v>19</v>
      </c>
    </row>
    <row r="27" spans="1:12" x14ac:dyDescent="0.2">
      <c r="A27" s="33">
        <f t="shared" si="7"/>
        <v>20</v>
      </c>
      <c r="B27" s="7">
        <f t="shared" si="0"/>
        <v>88</v>
      </c>
      <c r="C27" s="7">
        <f t="shared" si="1"/>
        <v>85</v>
      </c>
      <c r="D27" s="8">
        <f>IF(A27="","",VLOOKUP(B27,'Mortality Tables'!$M$4:$Q$74,IF($B$3="Male",3,5))/VLOOKUP($B$2,'Mortality Tables'!$M$4:$Q$74,IF($B$3="Male",3,5)))</f>
        <v>0.48395149185622344</v>
      </c>
      <c r="E27" s="9">
        <f>IF(A27="","",VLOOKUP(C27,'Mortality Tables'!$M$4:$Q$74,IF($C$3="Male",3,5))/VLOOKUP($C$2,'Mortality Tables'!$M$4:$Q$74,IF($C$3="Male",3,5)))</f>
        <v>0.65989078806025059</v>
      </c>
      <c r="F27" s="10">
        <f t="shared" si="2"/>
        <v>0.31935513134393723</v>
      </c>
      <c r="G27" s="9">
        <f t="shared" si="3"/>
        <v>0.16459636051228621</v>
      </c>
      <c r="H27" s="9">
        <f t="shared" si="4"/>
        <v>0.34053565671631336</v>
      </c>
      <c r="I27" s="9">
        <f t="shared" si="5"/>
        <v>0.8244871485725368</v>
      </c>
      <c r="J27" s="34">
        <f t="shared" si="6"/>
        <v>0.1755128514274632</v>
      </c>
      <c r="L27" s="22">
        <v>20</v>
      </c>
    </row>
    <row r="28" spans="1:12" x14ac:dyDescent="0.2">
      <c r="A28" s="33">
        <f t="shared" si="7"/>
        <v>21</v>
      </c>
      <c r="B28" s="7">
        <f t="shared" si="0"/>
        <v>89</v>
      </c>
      <c r="C28" s="7">
        <f t="shared" si="1"/>
        <v>86</v>
      </c>
      <c r="D28" s="8">
        <f>IF(A28="","",VLOOKUP(B28,'Mortality Tables'!$M$4:$Q$74,IF($B$3="Male",3,5))/VLOOKUP($B$2,'Mortality Tables'!$M$4:$Q$74,IF($B$3="Male",3,5)))</f>
        <v>0.43605094109527814</v>
      </c>
      <c r="E28" s="9">
        <f>IF(A28="","",VLOOKUP(C28,'Mortality Tables'!$M$4:$Q$74,IF($C$3="Male",3,5))/VLOOKUP($C$2,'Mortality Tables'!$M$4:$Q$74,IF($C$3="Male",3,5)))</f>
        <v>0.62385217245191615</v>
      </c>
      <c r="F28" s="10">
        <f t="shared" si="2"/>
        <v>0.27203132690199178</v>
      </c>
      <c r="G28" s="9">
        <f t="shared" si="3"/>
        <v>0.16401961419328634</v>
      </c>
      <c r="H28" s="9">
        <f t="shared" si="4"/>
        <v>0.35182084554992432</v>
      </c>
      <c r="I28" s="9">
        <f t="shared" si="5"/>
        <v>0.78787178664520252</v>
      </c>
      <c r="J28" s="34">
        <f t="shared" si="6"/>
        <v>0.21212821335479748</v>
      </c>
      <c r="L28" s="22">
        <v>21</v>
      </c>
    </row>
    <row r="29" spans="1:12" x14ac:dyDescent="0.2">
      <c r="A29" s="33">
        <f t="shared" si="7"/>
        <v>22</v>
      </c>
      <c r="B29" s="7">
        <f t="shared" si="0"/>
        <v>90</v>
      </c>
      <c r="C29" s="7">
        <f t="shared" si="1"/>
        <v>87</v>
      </c>
      <c r="D29" s="8">
        <f>IF(A29="","",VLOOKUP(B29,'Mortality Tables'!$M$4:$Q$74,IF($B$3="Male",3,5))/VLOOKUP($B$2,'Mortality Tables'!$M$4:$Q$74,IF($B$3="Male",3,5)))</f>
        <v>0.3872978295751795</v>
      </c>
      <c r="E29" s="9">
        <f>IF(A29="","",VLOOKUP(C29,'Mortality Tables'!$M$4:$Q$74,IF($C$3="Male",3,5))/VLOOKUP($C$2,'Mortality Tables'!$M$4:$Q$74,IF($C$3="Male",3,5)))</f>
        <v>0.58541601625498119</v>
      </c>
      <c r="F29" s="10">
        <f t="shared" si="2"/>
        <v>0.22673035249410223</v>
      </c>
      <c r="G29" s="9">
        <f t="shared" si="3"/>
        <v>0.16056747708107727</v>
      </c>
      <c r="H29" s="9">
        <f t="shared" si="4"/>
        <v>0.35868566376087901</v>
      </c>
      <c r="I29" s="9">
        <f t="shared" si="5"/>
        <v>0.74598349333605851</v>
      </c>
      <c r="J29" s="34">
        <f t="shared" si="6"/>
        <v>0.25401650666394154</v>
      </c>
      <c r="L29" s="22">
        <v>22</v>
      </c>
    </row>
    <row r="30" spans="1:12" x14ac:dyDescent="0.2">
      <c r="A30" s="33">
        <f t="shared" si="7"/>
        <v>23</v>
      </c>
      <c r="B30" s="7">
        <f t="shared" si="0"/>
        <v>91</v>
      </c>
      <c r="C30" s="7">
        <f t="shared" si="1"/>
        <v>88</v>
      </c>
      <c r="D30" s="8">
        <f>IF(A30="","",VLOOKUP(B30,'Mortality Tables'!$M$4:$Q$74,IF($B$3="Male",3,5))/VLOOKUP($B$2,'Mortality Tables'!$M$4:$Q$74,IF($B$3="Male",3,5)))</f>
        <v>0.33842471646108757</v>
      </c>
      <c r="E30" s="9">
        <f>IF(A30="","",VLOOKUP(C30,'Mortality Tables'!$M$4:$Q$74,IF($C$3="Male",3,5))/VLOOKUP($C$2,'Mortality Tables'!$M$4:$Q$74,IF($C$3="Male",3,5)))</f>
        <v>0.54469857607639849</v>
      </c>
      <c r="F30" s="10">
        <f t="shared" si="2"/>
        <v>0.1843394611654133</v>
      </c>
      <c r="G30" s="9">
        <f t="shared" si="3"/>
        <v>0.15408525529567427</v>
      </c>
      <c r="H30" s="9">
        <f t="shared" si="4"/>
        <v>0.36035911491098516</v>
      </c>
      <c r="I30" s="9">
        <f t="shared" si="5"/>
        <v>0.69878383137207278</v>
      </c>
      <c r="J30" s="34">
        <f t="shared" si="6"/>
        <v>0.30121616862792722</v>
      </c>
      <c r="L30" s="22">
        <v>23</v>
      </c>
    </row>
    <row r="31" spans="1:12" x14ac:dyDescent="0.2">
      <c r="A31" s="33">
        <f t="shared" si="7"/>
        <v>24</v>
      </c>
      <c r="B31" s="7">
        <f t="shared" si="0"/>
        <v>92</v>
      </c>
      <c r="C31" s="7">
        <f t="shared" si="1"/>
        <v>89</v>
      </c>
      <c r="D31" s="8">
        <f>IF(A31="","",VLOOKUP(B31,'Mortality Tables'!$M$4:$Q$74,IF($B$3="Male",3,5))/VLOOKUP($B$2,'Mortality Tables'!$M$4:$Q$74,IF($B$3="Male",3,5)))</f>
        <v>0.29046553461723745</v>
      </c>
      <c r="E31" s="9">
        <f>IF(A31="","",VLOOKUP(C31,'Mortality Tables'!$M$4:$Q$74,IF($C$3="Male",3,5))/VLOOKUP($C$2,'Mortality Tables'!$M$4:$Q$74,IF($C$3="Male",3,5)))</f>
        <v>0.50191250292559741</v>
      </c>
      <c r="F31" s="10">
        <f t="shared" si="2"/>
        <v>0.1457882834933594</v>
      </c>
      <c r="G31" s="9">
        <f t="shared" si="3"/>
        <v>0.14467725112387805</v>
      </c>
      <c r="H31" s="9">
        <f t="shared" si="4"/>
        <v>0.35612421943223799</v>
      </c>
      <c r="I31" s="9">
        <f t="shared" si="5"/>
        <v>0.64658975404947538</v>
      </c>
      <c r="J31" s="34">
        <f t="shared" si="6"/>
        <v>0.35341024595052456</v>
      </c>
      <c r="L31" s="22">
        <v>24</v>
      </c>
    </row>
    <row r="32" spans="1:12" x14ac:dyDescent="0.2">
      <c r="A32" s="33">
        <f t="shared" si="7"/>
        <v>25</v>
      </c>
      <c r="B32" s="7">
        <f t="shared" si="0"/>
        <v>93</v>
      </c>
      <c r="C32" s="7">
        <f t="shared" si="1"/>
        <v>90</v>
      </c>
      <c r="D32" s="8">
        <f>IF(A32="","",VLOOKUP(B32,'Mortality Tables'!$M$4:$Q$74,IF($B$3="Male",3,5))/VLOOKUP($B$2,'Mortality Tables'!$M$4:$Q$74,IF($B$3="Male",3,5)))</f>
        <v>0.24453421962821373</v>
      </c>
      <c r="E32" s="9">
        <f>IF(A32="","",VLOOKUP(C32,'Mortality Tables'!$M$4:$Q$74,IF($C$3="Male",3,5))/VLOOKUP($C$2,'Mortality Tables'!$M$4:$Q$74,IF($C$3="Male",3,5)))</f>
        <v>0.45738131992852959</v>
      </c>
      <c r="F32" s="10">
        <f t="shared" si="2"/>
        <v>0.11184538414124534</v>
      </c>
      <c r="G32" s="9">
        <f t="shared" si="3"/>
        <v>0.13268883548696839</v>
      </c>
      <c r="H32" s="9">
        <f t="shared" si="4"/>
        <v>0.34553593578728425</v>
      </c>
      <c r="I32" s="9">
        <f t="shared" si="5"/>
        <v>0.59007015541549801</v>
      </c>
      <c r="J32" s="34">
        <f t="shared" si="6"/>
        <v>0.40992984458450199</v>
      </c>
      <c r="L32" s="22">
        <v>25</v>
      </c>
    </row>
    <row r="33" spans="1:12" x14ac:dyDescent="0.2">
      <c r="A33" s="33">
        <f t="shared" si="7"/>
        <v>26</v>
      </c>
      <c r="B33" s="7">
        <f t="shared" si="0"/>
        <v>94</v>
      </c>
      <c r="C33" s="7">
        <f t="shared" si="1"/>
        <v>91</v>
      </c>
      <c r="D33" s="8">
        <f>IF(A33="","",VLOOKUP(B33,'Mortality Tables'!$M$4:$Q$74,IF($B$3="Male",3,5))/VLOOKUP($B$2,'Mortality Tables'!$M$4:$Q$74,IF($B$3="Male",3,5)))</f>
        <v>0.20167030533802341</v>
      </c>
      <c r="E33" s="9">
        <f>IF(A33="","",VLOOKUP(C33,'Mortality Tables'!$M$4:$Q$74,IF($C$3="Male",3,5))/VLOOKUP($C$2,'Mortality Tables'!$M$4:$Q$74,IF($C$3="Male",3,5)))</f>
        <v>0.41154851000245141</v>
      </c>
      <c r="F33" s="10">
        <f t="shared" si="2"/>
        <v>8.2997113673602962E-2</v>
      </c>
      <c r="G33" s="9">
        <f t="shared" si="3"/>
        <v>0.11867319166442045</v>
      </c>
      <c r="H33" s="9">
        <f t="shared" si="4"/>
        <v>0.32855139632884844</v>
      </c>
      <c r="I33" s="9">
        <f t="shared" si="5"/>
        <v>0.53022170166687188</v>
      </c>
      <c r="J33" s="34">
        <f t="shared" si="6"/>
        <v>0.46977829833312812</v>
      </c>
      <c r="L33" s="22">
        <v>26</v>
      </c>
    </row>
    <row r="34" spans="1:12" x14ac:dyDescent="0.2">
      <c r="A34" s="33">
        <f t="shared" si="7"/>
        <v>27</v>
      </c>
      <c r="B34" s="7">
        <f t="shared" si="0"/>
        <v>95</v>
      </c>
      <c r="C34" s="7">
        <f t="shared" si="1"/>
        <v>92</v>
      </c>
      <c r="D34" s="8">
        <f>IF(A34="","",VLOOKUP(B34,'Mortality Tables'!$M$4:$Q$74,IF($B$3="Male",3,5))/VLOOKUP($B$2,'Mortality Tables'!$M$4:$Q$74,IF($B$3="Male",3,5)))</f>
        <v>0.16272151759778561</v>
      </c>
      <c r="E34" s="9">
        <f>IF(A34="","",VLOOKUP(C34,'Mortality Tables'!$M$4:$Q$74,IF($C$3="Male",3,5))/VLOOKUP($C$2,'Mortality Tables'!$M$4:$Q$74,IF($C$3="Male",3,5)))</f>
        <v>0.3651060837456947</v>
      </c>
      <c r="F34" s="10">
        <f t="shared" si="2"/>
        <v>5.9410616031283649E-2</v>
      </c>
      <c r="G34" s="9">
        <f t="shared" si="3"/>
        <v>0.10331090156650195</v>
      </c>
      <c r="H34" s="9">
        <f t="shared" si="4"/>
        <v>0.30569546771441103</v>
      </c>
      <c r="I34" s="9">
        <f t="shared" si="5"/>
        <v>0.46841698531219678</v>
      </c>
      <c r="J34" s="34">
        <f t="shared" si="6"/>
        <v>0.53158301468780322</v>
      </c>
      <c r="L34" s="22">
        <v>27</v>
      </c>
    </row>
    <row r="35" spans="1:12" x14ac:dyDescent="0.2">
      <c r="A35" s="33">
        <f t="shared" si="7"/>
        <v>28</v>
      </c>
      <c r="B35" s="7">
        <f t="shared" si="0"/>
        <v>96</v>
      </c>
      <c r="C35" s="7">
        <f t="shared" si="1"/>
        <v>93</v>
      </c>
      <c r="D35" s="8">
        <f>IF(A35="","",VLOOKUP(B35,'Mortality Tables'!$M$4:$Q$74,IF($B$3="Male",3,5))/VLOOKUP($B$2,'Mortality Tables'!$M$4:$Q$74,IF($B$3="Male",3,5)))</f>
        <v>0.12827760308179192</v>
      </c>
      <c r="E35" s="9">
        <f>IF(A35="","",VLOOKUP(C35,'Mortality Tables'!$M$4:$Q$74,IF($C$3="Male",3,5))/VLOOKUP($C$2,'Mortality Tables'!$M$4:$Q$74,IF($C$3="Male",3,5)))</f>
        <v>0.31890008331725833</v>
      </c>
      <c r="F35" s="10">
        <f t="shared" si="2"/>
        <v>4.0907738310521642E-2</v>
      </c>
      <c r="G35" s="9">
        <f t="shared" si="3"/>
        <v>8.7369864771270275E-2</v>
      </c>
      <c r="H35" s="9">
        <f t="shared" si="4"/>
        <v>0.2779923450067367</v>
      </c>
      <c r="I35" s="9">
        <f t="shared" si="5"/>
        <v>0.40626994808852868</v>
      </c>
      <c r="J35" s="34">
        <f t="shared" si="6"/>
        <v>0.59373005191147132</v>
      </c>
      <c r="L35" s="22">
        <v>28</v>
      </c>
    </row>
    <row r="36" spans="1:12" x14ac:dyDescent="0.2">
      <c r="A36" s="33">
        <f t="shared" si="7"/>
        <v>29</v>
      </c>
      <c r="B36" s="7">
        <f t="shared" si="0"/>
        <v>97</v>
      </c>
      <c r="C36" s="7">
        <f t="shared" si="1"/>
        <v>94</v>
      </c>
      <c r="D36" s="8">
        <f>IF(A36="","",VLOOKUP(B36,'Mortality Tables'!$M$4:$Q$74,IF($B$3="Male",3,5))/VLOOKUP($B$2,'Mortality Tables'!$M$4:$Q$74,IF($B$3="Male",3,5)))</f>
        <v>9.864855543237197E-2</v>
      </c>
      <c r="E36" s="9">
        <f>IF(A36="","",VLOOKUP(C36,'Mortality Tables'!$M$4:$Q$74,IF($C$3="Male",3,5))/VLOOKUP($C$2,'Mortality Tables'!$M$4:$Q$74,IF($C$3="Male",3,5)))</f>
        <v>0.27384556064611276</v>
      </c>
      <c r="F36" s="10">
        <f t="shared" si="2"/>
        <v>2.7014468969307034E-2</v>
      </c>
      <c r="G36" s="9">
        <f t="shared" si="3"/>
        <v>7.1634086463064933E-2</v>
      </c>
      <c r="H36" s="9">
        <f t="shared" si="4"/>
        <v>0.24683109167680573</v>
      </c>
      <c r="I36" s="9">
        <f t="shared" si="5"/>
        <v>0.34547964710917767</v>
      </c>
      <c r="J36" s="34">
        <f t="shared" si="6"/>
        <v>0.65452035289082233</v>
      </c>
      <c r="L36" s="22">
        <v>29</v>
      </c>
    </row>
    <row r="37" spans="1:12" x14ac:dyDescent="0.2">
      <c r="A37" s="33">
        <f t="shared" si="7"/>
        <v>30</v>
      </c>
      <c r="B37" s="7">
        <f>IF(A37="","",$B$2+A37)</f>
        <v>98</v>
      </c>
      <c r="C37" s="7">
        <f t="shared" si="1"/>
        <v>95</v>
      </c>
      <c r="D37" s="8">
        <f>IF(A37="","",VLOOKUP(B37,'Mortality Tables'!$M$4:$Q$74,IF($B$3="Male",3,5))/VLOOKUP($B$2,'Mortality Tables'!$M$4:$Q$74,IF($B$3="Male",3,5)))</f>
        <v>7.3877311271970766E-2</v>
      </c>
      <c r="E37" s="9">
        <f>IF(A37="","",VLOOKUP(C37,'Mortality Tables'!$M$4:$Q$74,IF($C$3="Male",3,5))/VLOOKUP($C$2,'Mortality Tables'!$M$4:$Q$74,IF($C$3="Male",3,5)))</f>
        <v>0.23084989070574854</v>
      </c>
      <c r="F37" s="10">
        <f t="shared" si="2"/>
        <v>1.7054569232769018E-2</v>
      </c>
      <c r="G37" s="9">
        <f t="shared" si="3"/>
        <v>5.6822742039201748E-2</v>
      </c>
      <c r="H37" s="9">
        <f t="shared" si="4"/>
        <v>0.21379532147297953</v>
      </c>
      <c r="I37" s="9">
        <f t="shared" si="5"/>
        <v>0.28767263274495025</v>
      </c>
      <c r="J37" s="34">
        <f t="shared" si="6"/>
        <v>0.71232736725504975</v>
      </c>
      <c r="L37" s="22">
        <v>30</v>
      </c>
    </row>
    <row r="38" spans="1:12" x14ac:dyDescent="0.2">
      <c r="A38" s="33">
        <f t="shared" si="7"/>
        <v>31</v>
      </c>
      <c r="B38" s="7">
        <f t="shared" si="0"/>
        <v>99</v>
      </c>
      <c r="C38" s="7">
        <f t="shared" si="1"/>
        <v>96</v>
      </c>
      <c r="D38" s="8">
        <f>IF(A38="","",VLOOKUP(B38,'Mortality Tables'!$M$4:$Q$74,IF($B$3="Male",3,5))/VLOOKUP($B$2,'Mortality Tables'!$M$4:$Q$74,IF($B$3="Male",3,5)))</f>
        <v>5.3774334469820981E-2</v>
      </c>
      <c r="E38" s="9">
        <f>IF(A38="","",VLOOKUP(C38,'Mortality Tables'!$M$4:$Q$74,IF($C$3="Male",3,5))/VLOOKUP($C$2,'Mortality Tables'!$M$4:$Q$74,IF($C$3="Male",3,5)))</f>
        <v>0.19074295409409459</v>
      </c>
      <c r="F38" s="10">
        <f t="shared" si="2"/>
        <v>1.0257075411217552E-2</v>
      </c>
      <c r="G38" s="9">
        <f t="shared" si="3"/>
        <v>4.351725905860343E-2</v>
      </c>
      <c r="H38" s="9">
        <f t="shared" si="4"/>
        <v>0.18048587868287705</v>
      </c>
      <c r="I38" s="9">
        <f t="shared" si="5"/>
        <v>0.23426021315269796</v>
      </c>
      <c r="J38" s="34">
        <f t="shared" si="6"/>
        <v>0.76573978684730204</v>
      </c>
      <c r="L38" s="22">
        <v>31</v>
      </c>
    </row>
    <row r="39" spans="1:12" x14ac:dyDescent="0.2">
      <c r="A39" s="33">
        <f t="shared" si="7"/>
        <v>32</v>
      </c>
      <c r="B39" s="7">
        <f t="shared" si="0"/>
        <v>100</v>
      </c>
      <c r="C39" s="7">
        <f t="shared" si="1"/>
        <v>97</v>
      </c>
      <c r="D39" s="8">
        <f>IF(A39="","",VLOOKUP(B39,'Mortality Tables'!$M$4:$Q$74,IF($B$3="Male",3,5))/VLOOKUP($B$2,'Mortality Tables'!$M$4:$Q$74,IF($B$3="Male",3,5)))</f>
        <v>3.7972853834533027E-2</v>
      </c>
      <c r="E39" s="9">
        <f>IF(A39="","",VLOOKUP(C39,'Mortality Tables'!$M$4:$Q$74,IF($C$3="Male",3,5))/VLOOKUP($C$2,'Mortality Tables'!$M$4:$Q$74,IF($C$3="Male",3,5)))</f>
        <v>0.15422006547301964</v>
      </c>
      <c r="F39" s="10">
        <f t="shared" si="2"/>
        <v>5.8561760045590886E-3</v>
      </c>
      <c r="G39" s="9">
        <f t="shared" si="3"/>
        <v>3.2116677829973933E-2</v>
      </c>
      <c r="H39" s="9">
        <f t="shared" si="4"/>
        <v>0.14836388946846057</v>
      </c>
      <c r="I39" s="9">
        <f t="shared" si="5"/>
        <v>0.18633674330299355</v>
      </c>
      <c r="J39" s="34">
        <f t="shared" si="6"/>
        <v>0.81366325669700645</v>
      </c>
      <c r="L39" s="22">
        <v>32</v>
      </c>
    </row>
    <row r="40" spans="1:12" x14ac:dyDescent="0.2">
      <c r="A40" s="33">
        <f t="shared" si="7"/>
        <v>33</v>
      </c>
      <c r="B40" s="7">
        <f t="shared" si="0"/>
        <v>101</v>
      </c>
      <c r="C40" s="7">
        <f t="shared" si="1"/>
        <v>98</v>
      </c>
      <c r="D40" s="8">
        <f>IF(A40="","",VLOOKUP(B40,'Mortality Tables'!$M$4:$Q$74,IF($B$3="Male",3,5))/VLOOKUP($B$2,'Mortality Tables'!$M$4:$Q$74,IF($B$3="Male",3,5)))</f>
        <v>2.6049833404735673E-2</v>
      </c>
      <c r="E40" s="9">
        <f>IF(A40="","",VLOOKUP(C40,'Mortality Tables'!$M$4:$Q$74,IF($C$3="Male",3,5))/VLOOKUP($C$2,'Mortality Tables'!$M$4:$Q$74,IF($C$3="Male",3,5)))</f>
        <v>0.12179761000829938</v>
      </c>
      <c r="F40" s="10">
        <f t="shared" si="2"/>
        <v>3.172807449811165E-3</v>
      </c>
      <c r="G40" s="9">
        <f t="shared" si="3"/>
        <v>2.287702595492451E-2</v>
      </c>
      <c r="H40" s="9">
        <f t="shared" si="4"/>
        <v>0.11862480255848822</v>
      </c>
      <c r="I40" s="9">
        <f t="shared" si="5"/>
        <v>0.14467463596322383</v>
      </c>
      <c r="J40" s="34">
        <f t="shared" si="6"/>
        <v>0.85532536403677617</v>
      </c>
      <c r="L40" s="22">
        <v>33</v>
      </c>
    </row>
    <row r="41" spans="1:12" x14ac:dyDescent="0.2">
      <c r="A41" s="33">
        <f t="shared" si="7"/>
        <v>34</v>
      </c>
      <c r="B41" s="7">
        <f t="shared" si="0"/>
        <v>102</v>
      </c>
      <c r="C41" s="7">
        <f t="shared" si="1"/>
        <v>99</v>
      </c>
      <c r="D41" s="8">
        <f>IF(A41="","",VLOOKUP(B41,'Mortality Tables'!$M$4:$Q$74,IF($B$3="Male",3,5))/VLOOKUP($B$2,'Mortality Tables'!$M$4:$Q$74,IF($B$3="Male",3,5)))</f>
        <v>1.7339680858361229E-2</v>
      </c>
      <c r="E41" s="9">
        <f>IF(A41="","",VLOOKUP(C41,'Mortality Tables'!$M$4:$Q$74,IF($C$3="Male",3,5))/VLOOKUP($C$2,'Mortality Tables'!$M$4:$Q$74,IF($C$3="Male",3,5)))</f>
        <v>9.3784403301610531E-2</v>
      </c>
      <c r="F41" s="10">
        <f t="shared" si="2"/>
        <v>1.6261916227417658E-3</v>
      </c>
      <c r="G41" s="9">
        <f t="shared" si="3"/>
        <v>1.5713489235619462E-2</v>
      </c>
      <c r="H41" s="9">
        <f t="shared" si="4"/>
        <v>9.2158211678868771E-2</v>
      </c>
      <c r="I41" s="9">
        <f t="shared" si="5"/>
        <v>0.10949789253722997</v>
      </c>
      <c r="J41" s="34">
        <f t="shared" si="6"/>
        <v>0.89050210746277003</v>
      </c>
      <c r="L41" s="22">
        <v>34</v>
      </c>
    </row>
    <row r="42" spans="1:12" x14ac:dyDescent="0.2">
      <c r="A42" s="33">
        <f t="shared" si="7"/>
        <v>35</v>
      </c>
      <c r="B42" s="7">
        <f t="shared" si="0"/>
        <v>103</v>
      </c>
      <c r="C42" s="7">
        <f t="shared" si="1"/>
        <v>100</v>
      </c>
      <c r="D42" s="8">
        <f>IF(A42="","",VLOOKUP(B42,'Mortality Tables'!$M$4:$Q$74,IF($B$3="Male",3,5))/VLOOKUP($B$2,'Mortality Tables'!$M$4:$Q$74,IF($B$3="Male",3,5)))</f>
        <v>1.1191047365667197E-2</v>
      </c>
      <c r="E42" s="9">
        <f>IF(A42="","",VLOOKUP(C42,'Mortality Tables'!$M$4:$Q$74,IF($C$3="Male",3,5))/VLOOKUP($C$2,'Mortality Tables'!$M$4:$Q$74,IF($C$3="Male",3,5)))</f>
        <v>7.0270496352620837E-2</v>
      </c>
      <c r="F42" s="10">
        <f t="shared" si="2"/>
        <v>7.8640045309112379E-4</v>
      </c>
      <c r="G42" s="9">
        <f t="shared" si="3"/>
        <v>1.0404646912576074E-2</v>
      </c>
      <c r="H42" s="9">
        <f t="shared" si="4"/>
        <v>6.948409589952971E-2</v>
      </c>
      <c r="I42" s="9">
        <f t="shared" si="5"/>
        <v>8.067514326519698E-2</v>
      </c>
      <c r="J42" s="34">
        <f t="shared" si="6"/>
        <v>0.91932485673480302</v>
      </c>
      <c r="L42" s="22">
        <v>35</v>
      </c>
    </row>
    <row r="43" spans="1:12" x14ac:dyDescent="0.2">
      <c r="A43" s="33">
        <f t="shared" si="7"/>
        <v>36</v>
      </c>
      <c r="B43" s="7">
        <f t="shared" si="0"/>
        <v>104</v>
      </c>
      <c r="C43" s="7">
        <f t="shared" si="1"/>
        <v>101</v>
      </c>
      <c r="D43" s="8">
        <f>IF(A43="","",VLOOKUP(B43,'Mortality Tables'!$M$4:$Q$74,IF($B$3="Male",3,5))/VLOOKUP($B$2,'Mortality Tables'!$M$4:$Q$74,IF($B$3="Male",3,5)))</f>
        <v>6.9997315420880545E-3</v>
      </c>
      <c r="E43" s="9">
        <f>IF(A43="","",VLOOKUP(C43,'Mortality Tables'!$M$4:$Q$74,IF($C$3="Male",3,5))/VLOOKUP($C$2,'Mortality Tables'!$M$4:$Q$74,IF($C$3="Male",3,5)))</f>
        <v>5.123717025154266E-2</v>
      </c>
      <c r="F43" s="10">
        <f t="shared" si="2"/>
        <v>3.5864643673705891E-4</v>
      </c>
      <c r="G43" s="9">
        <f t="shared" si="3"/>
        <v>6.6410851053509959E-3</v>
      </c>
      <c r="H43" s="9">
        <f t="shared" si="4"/>
        <v>5.08785238148056E-2</v>
      </c>
      <c r="I43" s="9">
        <f t="shared" si="5"/>
        <v>5.7878255356893615E-2</v>
      </c>
      <c r="J43" s="34">
        <f t="shared" si="6"/>
        <v>0.94212174464310638</v>
      </c>
      <c r="L43" s="22">
        <v>36</v>
      </c>
    </row>
    <row r="44" spans="1:12" x14ac:dyDescent="0.2">
      <c r="A44" s="33">
        <f t="shared" si="7"/>
        <v>37</v>
      </c>
      <c r="B44" s="7">
        <f t="shared" si="0"/>
        <v>105</v>
      </c>
      <c r="C44" s="7">
        <f t="shared" si="1"/>
        <v>102</v>
      </c>
      <c r="D44" s="8">
        <f>IF(A44="","",VLOOKUP(B44,'Mortality Tables'!$M$4:$Q$74,IF($B$3="Male",3,5))/VLOOKUP($B$2,'Mortality Tables'!$M$4:$Q$74,IF($B$3="Male",3,5)))</f>
        <v>4.2419633096731184E-3</v>
      </c>
      <c r="E44" s="9">
        <f>IF(A44="","",VLOOKUP(C44,'Mortality Tables'!$M$4:$Q$74,IF($C$3="Male",3,5))/VLOOKUP($C$2,'Mortality Tables'!$M$4:$Q$74,IF($C$3="Male",3,5)))</f>
        <v>3.6325104221533684E-2</v>
      </c>
      <c r="F44" s="10">
        <f t="shared" si="2"/>
        <v>1.5408975932779798E-4</v>
      </c>
      <c r="G44" s="9">
        <f t="shared" si="3"/>
        <v>4.0878735503453202E-3</v>
      </c>
      <c r="H44" s="9">
        <f t="shared" si="4"/>
        <v>3.6171014462205886E-2</v>
      </c>
      <c r="I44" s="9">
        <f t="shared" si="5"/>
        <v>4.0412977771878911E-2</v>
      </c>
      <c r="J44" s="34">
        <f t="shared" si="6"/>
        <v>0.95958702222812109</v>
      </c>
      <c r="L44" s="22">
        <v>37</v>
      </c>
    </row>
    <row r="45" spans="1:12" x14ac:dyDescent="0.2">
      <c r="A45" s="33">
        <f t="shared" si="7"/>
        <v>38</v>
      </c>
      <c r="B45" s="7">
        <f t="shared" si="0"/>
        <v>106</v>
      </c>
      <c r="C45" s="7">
        <f t="shared" si="1"/>
        <v>103</v>
      </c>
      <c r="D45" s="8">
        <f>IF(A45="","",VLOOKUP(B45,'Mortality Tables'!$M$4:$Q$74,IF($B$3="Male",3,5))/VLOOKUP($B$2,'Mortality Tables'!$M$4:$Q$74,IF($B$3="Male",3,5)))</f>
        <v>2.4907493545774555E-3</v>
      </c>
      <c r="E45" s="9">
        <f>IF(A45="","",VLOOKUP(C45,'Mortality Tables'!$M$4:$Q$74,IF($C$3="Male",3,5))/VLOOKUP($C$2,'Mortality Tables'!$M$4:$Q$74,IF($C$3="Male",3,5)))</f>
        <v>2.5011868462362346E-2</v>
      </c>
      <c r="F45" s="10">
        <f t="shared" si="2"/>
        <v>6.2298295229405232E-5</v>
      </c>
      <c r="G45" s="9">
        <f t="shared" si="3"/>
        <v>2.4284510593480502E-3</v>
      </c>
      <c r="H45" s="9">
        <f t="shared" si="4"/>
        <v>2.494957016713294E-2</v>
      </c>
      <c r="I45" s="9">
        <f t="shared" si="5"/>
        <v>2.7440319521710443E-2</v>
      </c>
      <c r="J45" s="34">
        <f t="shared" si="6"/>
        <v>0.97255968047828956</v>
      </c>
      <c r="L45" s="22">
        <v>38</v>
      </c>
    </row>
    <row r="46" spans="1:12" x14ac:dyDescent="0.2">
      <c r="A46" s="33">
        <f t="shared" si="7"/>
        <v>39</v>
      </c>
      <c r="B46" s="7">
        <f t="shared" si="0"/>
        <v>107</v>
      </c>
      <c r="C46" s="7">
        <f t="shared" si="1"/>
        <v>104</v>
      </c>
      <c r="D46" s="8">
        <f>IF(A46="","",VLOOKUP(B46,'Mortality Tables'!$M$4:$Q$74,IF($B$3="Male",3,5))/VLOOKUP($B$2,'Mortality Tables'!$M$4:$Q$74,IF($B$3="Male",3,5)))</f>
        <v>1.417370883219719E-3</v>
      </c>
      <c r="E46" s="9">
        <f>IF(A46="","",VLOOKUP(C46,'Mortality Tables'!$M$4:$Q$74,IF($C$3="Male",3,5))/VLOOKUP($C$2,'Mortality Tables'!$M$4:$Q$74,IF($C$3="Male",3,5)))</f>
        <v>1.6710429319704283E-2</v>
      </c>
      <c r="F46" s="10">
        <f t="shared" si="2"/>
        <v>2.3684875963849947E-5</v>
      </c>
      <c r="G46" s="9">
        <f t="shared" si="3"/>
        <v>1.3936860072558692E-3</v>
      </c>
      <c r="H46" s="9">
        <f t="shared" si="4"/>
        <v>1.6686744443740433E-2</v>
      </c>
      <c r="I46" s="9">
        <f t="shared" si="5"/>
        <v>1.8104115326960102E-2</v>
      </c>
      <c r="J46" s="34">
        <f t="shared" si="6"/>
        <v>0.9818958846730399</v>
      </c>
      <c r="L46" s="22">
        <v>39</v>
      </c>
    </row>
    <row r="47" spans="1:12" x14ac:dyDescent="0.2">
      <c r="A47" s="33">
        <f t="shared" si="7"/>
        <v>40</v>
      </c>
      <c r="B47" s="7">
        <f t="shared" si="0"/>
        <v>108</v>
      </c>
      <c r="C47" s="7">
        <f t="shared" si="1"/>
        <v>105</v>
      </c>
      <c r="D47" s="8">
        <f>IF(A47="","",VLOOKUP(B47,'Mortality Tables'!$M$4:$Q$74,IF($B$3="Male",3,5))/VLOOKUP($B$2,'Mortality Tables'!$M$4:$Q$74,IF($B$3="Male",3,5)))</f>
        <v>7.8206698434679417E-4</v>
      </c>
      <c r="E47" s="9">
        <f>IF(A47="","",VLOOKUP(C47,'Mortality Tables'!$M$4:$Q$74,IF($C$3="Male",3,5))/VLOOKUP($C$2,'Mortality Tables'!$M$4:$Q$74,IF($C$3="Male",3,5)))</f>
        <v>1.0824481379566204E-2</v>
      </c>
      <c r="F47" s="10">
        <f t="shared" si="2"/>
        <v>8.4654695096353678E-6</v>
      </c>
      <c r="G47" s="9">
        <f t="shared" si="3"/>
        <v>7.7360151483715886E-4</v>
      </c>
      <c r="H47" s="9">
        <f t="shared" si="4"/>
        <v>1.0816015910056568E-2</v>
      </c>
      <c r="I47" s="9">
        <f t="shared" si="5"/>
        <v>1.1598082894403339E-2</v>
      </c>
      <c r="J47" s="34">
        <f t="shared" si="6"/>
        <v>0.98840191710559666</v>
      </c>
      <c r="L47" s="22">
        <v>40</v>
      </c>
    </row>
    <row r="48" spans="1:12" x14ac:dyDescent="0.2">
      <c r="A48" s="33">
        <f t="shared" si="7"/>
        <v>41</v>
      </c>
      <c r="B48" s="7">
        <f t="shared" si="0"/>
        <v>109</v>
      </c>
      <c r="C48" s="7">
        <f t="shared" si="1"/>
        <v>106</v>
      </c>
      <c r="D48" s="8">
        <f>IF(A48="","",VLOOKUP(B48,'Mortality Tables'!$M$4:$Q$74,IF($B$3="Male",3,5))/VLOOKUP($B$2,'Mortality Tables'!$M$4:$Q$74,IF($B$3="Male",3,5)))</f>
        <v>4.1872491995514839E-4</v>
      </c>
      <c r="E48" s="9">
        <f>IF(A48="","",VLOOKUP(C48,'Mortality Tables'!$M$4:$Q$74,IF($C$3="Male",3,5))/VLOOKUP($C$2,'Mortality Tables'!$M$4:$Q$74,IF($C$3="Male",3,5)))</f>
        <v>6.7948192229509534E-3</v>
      </c>
      <c r="F48" s="10">
        <f t="shared" si="2"/>
        <v>2.8451601352398414E-6</v>
      </c>
      <c r="G48" s="9">
        <f t="shared" si="3"/>
        <v>4.1587975981990851E-4</v>
      </c>
      <c r="H48" s="9">
        <f t="shared" si="4"/>
        <v>6.7919740628157137E-3</v>
      </c>
      <c r="I48" s="9">
        <f t="shared" si="5"/>
        <v>7.2106989827708245E-3</v>
      </c>
      <c r="J48" s="34">
        <f t="shared" si="6"/>
        <v>0.99278930101722918</v>
      </c>
      <c r="L48" s="22">
        <v>41</v>
      </c>
    </row>
    <row r="49" spans="1:12" x14ac:dyDescent="0.2">
      <c r="A49" s="33">
        <f t="shared" si="7"/>
        <v>42</v>
      </c>
      <c r="B49" s="7">
        <f t="shared" si="0"/>
        <v>110</v>
      </c>
      <c r="C49" s="7">
        <f t="shared" si="1"/>
        <v>107</v>
      </c>
      <c r="D49" s="8">
        <f>IF(A49="","",VLOOKUP(B49,'Mortality Tables'!$M$4:$Q$74,IF($B$3="Male",3,5))/VLOOKUP($B$2,'Mortality Tables'!$M$4:$Q$74,IF($B$3="Male",3,5)))</f>
        <v>2.1774240180063662E-4</v>
      </c>
      <c r="E49" s="9">
        <f>IF(A49="","",VLOOKUP(C49,'Mortality Tables'!$M$4:$Q$74,IF($C$3="Male",3,5))/VLOOKUP($C$2,'Mortality Tables'!$M$4:$Q$74,IF($C$3="Male",3,5)))</f>
        <v>4.1322013622453928E-3</v>
      </c>
      <c r="F49" s="10">
        <f t="shared" si="2"/>
        <v>8.9975544933917435E-7</v>
      </c>
      <c r="G49" s="9">
        <f t="shared" si="3"/>
        <v>2.1684264635129746E-4</v>
      </c>
      <c r="H49" s="9">
        <f t="shared" si="4"/>
        <v>4.1313016067960539E-3</v>
      </c>
      <c r="I49" s="9">
        <f t="shared" si="5"/>
        <v>4.349044008596592E-3</v>
      </c>
      <c r="J49" s="34">
        <f t="shared" si="6"/>
        <v>0.99565095599140341</v>
      </c>
      <c r="L49" s="22">
        <v>42</v>
      </c>
    </row>
    <row r="50" spans="1:12" x14ac:dyDescent="0.2">
      <c r="A50" s="33">
        <f t="shared" si="7"/>
        <v>43</v>
      </c>
      <c r="B50" s="7">
        <f t="shared" si="0"/>
        <v>111</v>
      </c>
      <c r="C50" s="7">
        <f t="shared" si="1"/>
        <v>108</v>
      </c>
      <c r="D50" s="8">
        <f>IF(A50="","",VLOOKUP(B50,'Mortality Tables'!$M$4:$Q$74,IF($B$3="Male",3,5))/VLOOKUP($B$2,'Mortality Tables'!$M$4:$Q$74,IF($B$3="Male",3,5)))</f>
        <v>1.1009578416804511E-4</v>
      </c>
      <c r="E50" s="9">
        <f>IF(A50="","",VLOOKUP(C50,'Mortality Tables'!$M$4:$Q$74,IF($C$3="Male",3,5))/VLOOKUP($C$2,'Mortality Tables'!$M$4:$Q$74,IF($C$3="Male",3,5)))</f>
        <v>2.4344905647682357E-3</v>
      </c>
      <c r="F50" s="10">
        <f t="shared" si="2"/>
        <v>2.680271477778659E-7</v>
      </c>
      <c r="G50" s="9">
        <f t="shared" si="3"/>
        <v>1.0982775702026725E-4</v>
      </c>
      <c r="H50" s="9">
        <f t="shared" si="4"/>
        <v>2.4342225376204579E-3</v>
      </c>
      <c r="I50" s="9">
        <f t="shared" si="5"/>
        <v>2.5443183217884746E-3</v>
      </c>
      <c r="J50" s="34">
        <f t="shared" si="6"/>
        <v>0.99745568167821153</v>
      </c>
      <c r="L50" s="22">
        <v>43</v>
      </c>
    </row>
    <row r="51" spans="1:12" x14ac:dyDescent="0.2">
      <c r="A51" s="33">
        <f t="shared" si="7"/>
        <v>44</v>
      </c>
      <c r="B51" s="7">
        <f t="shared" si="0"/>
        <v>112</v>
      </c>
      <c r="C51" s="7">
        <f t="shared" si="1"/>
        <v>109</v>
      </c>
      <c r="D51" s="8">
        <f>IF(A51="","",VLOOKUP(B51,'Mortality Tables'!$M$4:$Q$74,IF($B$3="Male",3,5))/VLOOKUP($B$2,'Mortality Tables'!$M$4:$Q$74,IF($B$3="Male",3,5)))</f>
        <v>5.5047892084022555E-5</v>
      </c>
      <c r="E51" s="9">
        <f>IF(A51="","",VLOOKUP(C51,'Mortality Tables'!$M$4:$Q$74,IF($C$3="Male",3,5))/VLOOKUP($C$2,'Mortality Tables'!$M$4:$Q$74,IF($C$3="Male",3,5)))</f>
        <v>1.3898214495394086E-3</v>
      </c>
      <c r="F51" s="10">
        <f t="shared" si="2"/>
        <v>7.6506741170305157E-8</v>
      </c>
      <c r="G51" s="9">
        <f t="shared" si="3"/>
        <v>5.4971385342852251E-5</v>
      </c>
      <c r="H51" s="9">
        <f t="shared" si="4"/>
        <v>1.3897449427982384E-3</v>
      </c>
      <c r="I51" s="9">
        <f t="shared" si="5"/>
        <v>1.4447928348821915E-3</v>
      </c>
      <c r="J51" s="34">
        <f t="shared" si="6"/>
        <v>0.99855520716511781</v>
      </c>
      <c r="L51" s="22">
        <v>44</v>
      </c>
    </row>
    <row r="52" spans="1:12" x14ac:dyDescent="0.2">
      <c r="A52" s="33">
        <f t="shared" si="7"/>
        <v>45</v>
      </c>
      <c r="B52" s="7">
        <f t="shared" si="0"/>
        <v>113</v>
      </c>
      <c r="C52" s="7">
        <f t="shared" si="1"/>
        <v>110</v>
      </c>
      <c r="D52" s="8">
        <f>IF(A52="","",VLOOKUP(B52,'Mortality Tables'!$M$4:$Q$74,IF($B$3="Male",3,5))/VLOOKUP($B$2,'Mortality Tables'!$M$4:$Q$74,IF($B$3="Male",3,5)))</f>
        <v>2.7523946042011277E-5</v>
      </c>
      <c r="E52" s="9">
        <f>IF(A52="","",VLOOKUP(C52,'Mortality Tables'!$M$4:$Q$74,IF($C$3="Male",3,5))/VLOOKUP($C$2,'Mortality Tables'!$M$4:$Q$74,IF($C$3="Male",3,5)))</f>
        <v>7.6920502017628286E-4</v>
      </c>
      <c r="F52" s="10">
        <f t="shared" si="2"/>
        <v>2.1171557470576205E-8</v>
      </c>
      <c r="G52" s="9">
        <f t="shared" si="3"/>
        <v>2.7502774484540701E-5</v>
      </c>
      <c r="H52" s="9">
        <f t="shared" si="4"/>
        <v>7.6918384861881226E-4</v>
      </c>
      <c r="I52" s="9">
        <f t="shared" si="5"/>
        <v>7.9670779466078923E-4</v>
      </c>
      <c r="J52" s="34">
        <f t="shared" si="6"/>
        <v>0.99920329220533921</v>
      </c>
      <c r="L52" s="22">
        <v>45</v>
      </c>
    </row>
    <row r="53" spans="1:12" x14ac:dyDescent="0.2">
      <c r="A53" s="33">
        <f t="shared" si="7"/>
        <v>46</v>
      </c>
      <c r="B53" s="7">
        <f t="shared" si="0"/>
        <v>114</v>
      </c>
      <c r="C53" s="7">
        <f t="shared" si="1"/>
        <v>111</v>
      </c>
      <c r="D53" s="8">
        <f>IF(A53="","",VLOOKUP(B53,'Mortality Tables'!$M$4:$Q$74,IF($B$3="Male",3,5))/VLOOKUP($B$2,'Mortality Tables'!$M$4:$Q$74,IF($B$3="Male",3,5)))</f>
        <v>1.3761973021005639E-5</v>
      </c>
      <c r="E53" s="9">
        <f>IF(A53="","",VLOOKUP(C53,'Mortality Tables'!$M$4:$Q$74,IF($C$3="Male",3,5))/VLOOKUP($C$2,'Mortality Tables'!$M$4:$Q$74,IF($C$3="Male",3,5)))</f>
        <v>4.1301617432843319E-4</v>
      </c>
      <c r="F53" s="10">
        <f t="shared" si="2"/>
        <v>5.6839174483468588E-9</v>
      </c>
      <c r="G53" s="9">
        <f t="shared" si="3"/>
        <v>1.3756289103557292E-5</v>
      </c>
      <c r="H53" s="9">
        <f t="shared" si="4"/>
        <v>4.1301049041098483E-4</v>
      </c>
      <c r="I53" s="9">
        <f t="shared" si="5"/>
        <v>4.2677246343203468E-4</v>
      </c>
      <c r="J53" s="34">
        <f t="shared" si="6"/>
        <v>0.99957322753656797</v>
      </c>
      <c r="L53" s="22">
        <v>46</v>
      </c>
    </row>
    <row r="54" spans="1:12" x14ac:dyDescent="0.2">
      <c r="A54" s="33">
        <f t="shared" si="7"/>
        <v>47</v>
      </c>
      <c r="B54" s="7">
        <f t="shared" si="0"/>
        <v>115</v>
      </c>
      <c r="C54" s="7">
        <f t="shared" si="1"/>
        <v>112</v>
      </c>
      <c r="D54" s="8">
        <f>IF(A54="","",VLOOKUP(B54,'Mortality Tables'!$M$4:$Q$74,IF($B$3="Male",3,5))/VLOOKUP($B$2,'Mortality Tables'!$M$4:$Q$74,IF($B$3="Male",3,5)))</f>
        <v>6.8809865105028193E-6</v>
      </c>
      <c r="E54" s="9">
        <f>IF(A54="","",VLOOKUP(C54,'Mortality Tables'!$M$4:$Q$74,IF($C$3="Male",3,5))/VLOOKUP($C$2,'Mortality Tables'!$M$4:$Q$74,IF($C$3="Male",3,5)))</f>
        <v>2.1534498123014777E-4</v>
      </c>
      <c r="F54" s="10">
        <f t="shared" si="2"/>
        <v>1.4817859109491297E-9</v>
      </c>
      <c r="G54" s="9">
        <f t="shared" si="3"/>
        <v>6.8795047245918708E-6</v>
      </c>
      <c r="H54" s="9">
        <f t="shared" si="4"/>
        <v>2.1534349944423684E-4</v>
      </c>
      <c r="I54" s="9">
        <f t="shared" si="5"/>
        <v>2.2222448595465849E-4</v>
      </c>
      <c r="J54" s="34">
        <f t="shared" si="6"/>
        <v>0.99977777551404534</v>
      </c>
      <c r="L54" s="22">
        <v>47</v>
      </c>
    </row>
    <row r="55" spans="1:12" x14ac:dyDescent="0.2">
      <c r="A55" s="33">
        <f t="shared" si="7"/>
        <v>48</v>
      </c>
      <c r="B55" s="7">
        <f t="shared" si="0"/>
        <v>116</v>
      </c>
      <c r="C55" s="7">
        <f t="shared" si="1"/>
        <v>113</v>
      </c>
      <c r="D55" s="8">
        <f>IF(A55="","",VLOOKUP(B55,'Mortality Tables'!$M$4:$Q$74,IF($B$3="Male",3,5))/VLOOKUP($B$2,'Mortality Tables'!$M$4:$Q$74,IF($B$3="Male",3,5)))</f>
        <v>3.4404932552514097E-6</v>
      </c>
      <c r="E55" s="9">
        <f>IF(A55="","",VLOOKUP(C55,'Mortality Tables'!$M$4:$Q$74,IF($C$3="Male",3,5))/VLOOKUP($C$2,'Mortality Tables'!$M$4:$Q$74,IF($C$3="Male",3,5)))</f>
        <v>1.091504032212564E-4</v>
      </c>
      <c r="F55" s="10">
        <f t="shared" si="2"/>
        <v>3.755312260907044E-10</v>
      </c>
      <c r="G55" s="9">
        <f t="shared" si="3"/>
        <v>3.4401177240253189E-6</v>
      </c>
      <c r="H55" s="9">
        <f t="shared" si="4"/>
        <v>1.0915002769003031E-4</v>
      </c>
      <c r="I55" s="9">
        <f t="shared" si="5"/>
        <v>1.125905209452549E-4</v>
      </c>
      <c r="J55" s="34">
        <f t="shared" si="6"/>
        <v>0.99988740947905475</v>
      </c>
      <c r="L55" s="22">
        <v>48</v>
      </c>
    </row>
    <row r="56" spans="1:12" x14ac:dyDescent="0.2">
      <c r="A56" s="33">
        <f t="shared" si="7"/>
        <v>49</v>
      </c>
      <c r="B56" s="7">
        <f t="shared" si="0"/>
        <v>117</v>
      </c>
      <c r="C56" s="7">
        <f t="shared" si="1"/>
        <v>114</v>
      </c>
      <c r="D56" s="8">
        <f>IF(A56="","",VLOOKUP(B56,'Mortality Tables'!$M$4:$Q$74,IF($B$3="Male",3,5))/VLOOKUP($B$2,'Mortality Tables'!$M$4:$Q$74,IF($B$3="Male",3,5)))</f>
        <v>1.7202466276257048E-6</v>
      </c>
      <c r="E56" s="9">
        <f>IF(A56="","",VLOOKUP(C56,'Mortality Tables'!$M$4:$Q$74,IF($C$3="Male",3,5))/VLOOKUP($C$2,'Mortality Tables'!$M$4:$Q$74,IF($C$3="Male",3,5)))</f>
        <v>5.4575201610628201E-5</v>
      </c>
      <c r="F56" s="10">
        <f t="shared" si="2"/>
        <v>9.3882806522676101E-11</v>
      </c>
      <c r="G56" s="9">
        <f t="shared" si="3"/>
        <v>1.720152744819182E-6</v>
      </c>
      <c r="H56" s="9">
        <f t="shared" si="4"/>
        <v>5.4575107727821684E-5</v>
      </c>
      <c r="I56" s="9">
        <f t="shared" si="5"/>
        <v>5.6295354355473393E-5</v>
      </c>
      <c r="J56" s="34">
        <f t="shared" si="6"/>
        <v>0.99994370464564453</v>
      </c>
      <c r="L56" s="22">
        <v>49</v>
      </c>
    </row>
    <row r="57" spans="1:12" x14ac:dyDescent="0.2">
      <c r="A57" s="33">
        <f t="shared" si="7"/>
        <v>50</v>
      </c>
      <c r="B57" s="7">
        <f t="shared" si="0"/>
        <v>118</v>
      </c>
      <c r="C57" s="7">
        <f t="shared" si="1"/>
        <v>115</v>
      </c>
      <c r="D57" s="8">
        <f>IF(A57="","",VLOOKUP(B57,'Mortality Tables'!$M$4:$Q$74,IF($B$3="Male",3,5))/VLOOKUP($B$2,'Mortality Tables'!$M$4:$Q$74,IF($B$3="Male",3,5)))</f>
        <v>8.6012331381285242E-7</v>
      </c>
      <c r="E57" s="9">
        <f>IF(A57="","",VLOOKUP(C57,'Mortality Tables'!$M$4:$Q$74,IF($C$3="Male",3,5))/VLOOKUP($C$2,'Mortality Tables'!$M$4:$Q$74,IF($C$3="Male",3,5)))</f>
        <v>2.7287600805314101E-5</v>
      </c>
      <c r="F57" s="10">
        <f t="shared" si="2"/>
        <v>2.3470701630669025E-11</v>
      </c>
      <c r="G57" s="9">
        <f t="shared" si="3"/>
        <v>8.6009984311122177E-7</v>
      </c>
      <c r="H57" s="9">
        <f t="shared" si="4"/>
        <v>2.7287577334612471E-5</v>
      </c>
      <c r="I57" s="9">
        <f t="shared" si="5"/>
        <v>2.8147700648406548E-5</v>
      </c>
      <c r="J57" s="34">
        <f t="shared" si="6"/>
        <v>0.99997185229935159</v>
      </c>
      <c r="L57" s="22">
        <v>50</v>
      </c>
    </row>
    <row r="58" spans="1:12" x14ac:dyDescent="0.2">
      <c r="A58" s="33">
        <f t="shared" si="7"/>
        <v>51</v>
      </c>
      <c r="B58" s="7">
        <f t="shared" si="0"/>
        <v>119</v>
      </c>
      <c r="C58" s="7">
        <f t="shared" si="1"/>
        <v>116</v>
      </c>
      <c r="D58" s="8">
        <f>IF(A58="","",VLOOKUP(B58,'Mortality Tables'!$M$4:$Q$74,IF($B$3="Male",3,5))/VLOOKUP($B$2,'Mortality Tables'!$M$4:$Q$74,IF($B$3="Male",3,5)))</f>
        <v>4.3006165690642621E-7</v>
      </c>
      <c r="E58" s="9">
        <f>IF(A58="","",VLOOKUP(C58,'Mortality Tables'!$M$4:$Q$74,IF($C$3="Male",3,5))/VLOOKUP($C$2,'Mortality Tables'!$M$4:$Q$74,IF($C$3="Male",3,5)))</f>
        <v>1.364380040265705E-5</v>
      </c>
      <c r="F58" s="10">
        <f t="shared" si="2"/>
        <v>5.8676754076672563E-12</v>
      </c>
      <c r="G58" s="9">
        <f t="shared" si="3"/>
        <v>4.3005578923101855E-7</v>
      </c>
      <c r="H58" s="9">
        <f t="shared" si="4"/>
        <v>1.3643794534981642E-5</v>
      </c>
      <c r="I58" s="9">
        <f t="shared" si="5"/>
        <v>1.4073856192009515E-5</v>
      </c>
      <c r="J58" s="34">
        <f t="shared" si="6"/>
        <v>0.99998592614380799</v>
      </c>
      <c r="L58" s="22">
        <v>51</v>
      </c>
    </row>
    <row r="59" spans="1:12" x14ac:dyDescent="0.2">
      <c r="A59" s="33">
        <f t="shared" si="7"/>
        <v>52</v>
      </c>
      <c r="B59" s="7">
        <f t="shared" si="0"/>
        <v>120</v>
      </c>
      <c r="C59" s="7">
        <f t="shared" si="1"/>
        <v>117</v>
      </c>
      <c r="D59" s="8">
        <f>IF(A59="","",VLOOKUP(B59,'Mortality Tables'!$M$4:$Q$74,IF($B$3="Male",3,5))/VLOOKUP($B$2,'Mortality Tables'!$M$4:$Q$74,IF($B$3="Male",3,5)))</f>
        <v>2.150308284532131E-7</v>
      </c>
      <c r="E59" s="9">
        <f>IF(A59="","",VLOOKUP(C59,'Mortality Tables'!$M$4:$Q$74,IF($C$3="Male",3,5))/VLOOKUP($C$2,'Mortality Tables'!$M$4:$Q$74,IF($C$3="Male",3,5)))</f>
        <v>6.8219002013285252E-6</v>
      </c>
      <c r="F59" s="10">
        <f t="shared" si="2"/>
        <v>1.4669188519168141E-12</v>
      </c>
      <c r="G59" s="9">
        <f t="shared" si="3"/>
        <v>2.1502936153436119E-7</v>
      </c>
      <c r="H59" s="9">
        <f t="shared" si="4"/>
        <v>6.8218987344096731E-6</v>
      </c>
      <c r="I59" s="9">
        <f t="shared" si="5"/>
        <v>7.0369295628314177E-6</v>
      </c>
      <c r="J59" s="34">
        <f t="shared" si="6"/>
        <v>0.99999296307043717</v>
      </c>
      <c r="L59" s="22">
        <v>52</v>
      </c>
    </row>
    <row r="60" spans="1:12" x14ac:dyDescent="0.2">
      <c r="A60" s="33">
        <f t="shared" si="7"/>
        <v>53</v>
      </c>
      <c r="B60" s="7">
        <f t="shared" si="0"/>
        <v>121</v>
      </c>
      <c r="C60" s="7">
        <f t="shared" si="1"/>
        <v>118</v>
      </c>
      <c r="D60" s="8">
        <f>IF(A60="","",VLOOKUP(B60,'Mortality Tables'!$M$4:$Q$74,IF($B$3="Male",3,5))/VLOOKUP($B$2,'Mortality Tables'!$M$4:$Q$74,IF($B$3="Male",3,5)))</f>
        <v>2.150308284532131E-7</v>
      </c>
      <c r="E60" s="9">
        <f>IF(A60="","",VLOOKUP(C60,'Mortality Tables'!$M$4:$Q$74,IF($C$3="Male",3,5))/VLOOKUP($C$2,'Mortality Tables'!$M$4:$Q$74,IF($C$3="Male",3,5)))</f>
        <v>3.4109501006642626E-6</v>
      </c>
      <c r="F60" s="10">
        <f t="shared" si="2"/>
        <v>7.3345942595840704E-13</v>
      </c>
      <c r="G60" s="9">
        <f t="shared" si="3"/>
        <v>2.1503009499378713E-7</v>
      </c>
      <c r="H60" s="9">
        <f t="shared" si="4"/>
        <v>3.4109493672048366E-6</v>
      </c>
      <c r="I60" s="9">
        <f t="shared" si="5"/>
        <v>3.6259801957649884E-6</v>
      </c>
      <c r="J60" s="34">
        <f t="shared" si="6"/>
        <v>0.99999637401980424</v>
      </c>
      <c r="L60" s="22">
        <v>53</v>
      </c>
    </row>
    <row r="61" spans="1:12" x14ac:dyDescent="0.2">
      <c r="A61" s="33">
        <f t="shared" si="7"/>
        <v>54</v>
      </c>
      <c r="B61" s="7">
        <f t="shared" si="0"/>
        <v>122</v>
      </c>
      <c r="C61" s="7">
        <f t="shared" si="1"/>
        <v>119</v>
      </c>
      <c r="D61" s="8">
        <f>IF(A61="","",VLOOKUP(B61,'Mortality Tables'!$M$4:$Q$74,IF($B$3="Male",3,5))/VLOOKUP($B$2,'Mortality Tables'!$M$4:$Q$74,IF($B$3="Male",3,5)))</f>
        <v>2.150308284532131E-7</v>
      </c>
      <c r="E61" s="9">
        <f>IF(A61="","",VLOOKUP(C61,'Mortality Tables'!$M$4:$Q$74,IF($C$3="Male",3,5))/VLOOKUP($C$2,'Mortality Tables'!$M$4:$Q$74,IF($C$3="Male",3,5)))</f>
        <v>1.7054750503321313E-6</v>
      </c>
      <c r="F61" s="10">
        <f t="shared" si="2"/>
        <v>3.6672971297920352E-13</v>
      </c>
      <c r="G61" s="9">
        <f t="shared" si="3"/>
        <v>2.1503046172350015E-7</v>
      </c>
      <c r="H61" s="9">
        <f t="shared" si="4"/>
        <v>1.7054746836024183E-6</v>
      </c>
      <c r="I61" s="9">
        <f t="shared" si="5"/>
        <v>1.9205055120652403E-6</v>
      </c>
      <c r="J61" s="34">
        <f t="shared" si="6"/>
        <v>0.99999807949448793</v>
      </c>
      <c r="L61" s="22">
        <v>54</v>
      </c>
    </row>
    <row r="62" spans="1:12" x14ac:dyDescent="0.2">
      <c r="A62" s="33">
        <f t="shared" si="7"/>
        <v>55</v>
      </c>
      <c r="B62" s="7">
        <f t="shared" si="0"/>
        <v>123</v>
      </c>
      <c r="C62" s="7">
        <f t="shared" si="1"/>
        <v>120</v>
      </c>
      <c r="D62" s="8">
        <f>IF(A62="","",VLOOKUP(B62,'Mortality Tables'!$M$4:$Q$74,IF($B$3="Male",3,5))/VLOOKUP($B$2,'Mortality Tables'!$M$4:$Q$74,IF($B$3="Male",3,5)))</f>
        <v>2.150308284532131E-7</v>
      </c>
      <c r="E62" s="9">
        <f>IF(A62="","",VLOOKUP(C62,'Mortality Tables'!$M$4:$Q$74,IF($C$3="Male",3,5))/VLOOKUP($C$2,'Mortality Tables'!$M$4:$Q$74,IF($C$3="Male",3,5)))</f>
        <v>8.5273752516606565E-7</v>
      </c>
      <c r="F62" s="10">
        <f t="shared" si="2"/>
        <v>1.8336485648960176E-13</v>
      </c>
      <c r="G62" s="9">
        <f t="shared" si="3"/>
        <v>2.1503064508835662E-7</v>
      </c>
      <c r="H62" s="9">
        <f t="shared" si="4"/>
        <v>8.5273734180120914E-7</v>
      </c>
      <c r="I62" s="9">
        <f t="shared" si="5"/>
        <v>1.0677681702153663E-6</v>
      </c>
      <c r="J62" s="34">
        <f t="shared" si="6"/>
        <v>0.99999893223182978</v>
      </c>
      <c r="L62" s="22">
        <v>55</v>
      </c>
    </row>
    <row r="63" spans="1:12" x14ac:dyDescent="0.2">
      <c r="A63" s="33" t="str">
        <f t="shared" si="7"/>
        <v/>
      </c>
      <c r="B63" s="7" t="str">
        <f t="shared" si="0"/>
        <v/>
      </c>
      <c r="C63" s="7" t="str">
        <f t="shared" si="1"/>
        <v/>
      </c>
      <c r="D63" s="8" t="str">
        <f>IF(A63="","",VLOOKUP(B63,'Mortality Tables'!$M$4:$Q$74,IF($B$3="Male",3,5))/VLOOKUP($B$2,'Mortality Tables'!$M$4:$Q$74,IF($B$3="Male",3,5)))</f>
        <v/>
      </c>
      <c r="E63" s="9" t="str">
        <f>IF(A63="","",VLOOKUP(C63,'Mortality Tables'!$M$4:$Q$74,IF($C$3="Male",3,5))/VLOOKUP($C$2,'Mortality Tables'!$M$4:$Q$74,IF($C$3="Male",3,5)))</f>
        <v/>
      </c>
      <c r="F63" s="10" t="str">
        <f t="shared" si="2"/>
        <v/>
      </c>
      <c r="G63" s="9" t="str">
        <f t="shared" si="3"/>
        <v/>
      </c>
      <c r="H63" s="9" t="str">
        <f t="shared" si="4"/>
        <v/>
      </c>
      <c r="I63" s="9" t="str">
        <f t="shared" si="5"/>
        <v/>
      </c>
      <c r="J63" s="34" t="str">
        <f t="shared" si="6"/>
        <v/>
      </c>
      <c r="L63" s="22">
        <v>56</v>
      </c>
    </row>
    <row r="64" spans="1:12" x14ac:dyDescent="0.2">
      <c r="A64" s="33" t="str">
        <f t="shared" si="7"/>
        <v/>
      </c>
      <c r="B64" s="7" t="str">
        <f t="shared" si="0"/>
        <v/>
      </c>
      <c r="C64" s="7" t="str">
        <f t="shared" si="1"/>
        <v/>
      </c>
      <c r="D64" s="8" t="str">
        <f>IF(A64="","",VLOOKUP(B64,'Mortality Tables'!$M$4:$Q$74,IF($B$3="Male",3,5))/VLOOKUP($B$2,'Mortality Tables'!$M$4:$Q$74,IF($B$3="Male",3,5)))</f>
        <v/>
      </c>
      <c r="E64" s="9" t="str">
        <f>IF(A64="","",VLOOKUP(C64,'Mortality Tables'!$M$4:$Q$74,IF($C$3="Male",3,5))/VLOOKUP($C$2,'Mortality Tables'!$M$4:$Q$74,IF($C$3="Male",3,5)))</f>
        <v/>
      </c>
      <c r="F64" s="10" t="str">
        <f t="shared" si="2"/>
        <v/>
      </c>
      <c r="G64" s="9" t="str">
        <f t="shared" si="3"/>
        <v/>
      </c>
      <c r="H64" s="9" t="str">
        <f t="shared" si="4"/>
        <v/>
      </c>
      <c r="I64" s="9" t="str">
        <f t="shared" si="5"/>
        <v/>
      </c>
      <c r="J64" s="34" t="str">
        <f t="shared" si="6"/>
        <v/>
      </c>
      <c r="L64" s="22">
        <v>57</v>
      </c>
    </row>
    <row r="65" spans="1:12" x14ac:dyDescent="0.2">
      <c r="A65" s="33" t="str">
        <f t="shared" si="7"/>
        <v/>
      </c>
      <c r="B65" s="7" t="str">
        <f t="shared" si="0"/>
        <v/>
      </c>
      <c r="C65" s="7" t="str">
        <f t="shared" si="1"/>
        <v/>
      </c>
      <c r="D65" s="8" t="str">
        <f>IF(A65="","",VLOOKUP(B65,'Mortality Tables'!$M$4:$Q$74,IF($B$3="Male",3,5))/VLOOKUP($B$2,'Mortality Tables'!$M$4:$Q$74,IF($B$3="Male",3,5)))</f>
        <v/>
      </c>
      <c r="E65" s="9" t="str">
        <f>IF(A65="","",VLOOKUP(C65,'Mortality Tables'!$M$4:$Q$74,IF($C$3="Male",3,5))/VLOOKUP($C$2,'Mortality Tables'!$M$4:$Q$74,IF($C$3="Male",3,5)))</f>
        <v/>
      </c>
      <c r="F65" s="10" t="str">
        <f t="shared" si="2"/>
        <v/>
      </c>
      <c r="G65" s="9" t="str">
        <f t="shared" si="3"/>
        <v/>
      </c>
      <c r="H65" s="9" t="str">
        <f t="shared" si="4"/>
        <v/>
      </c>
      <c r="I65" s="9" t="str">
        <f t="shared" si="5"/>
        <v/>
      </c>
      <c r="J65" s="34" t="str">
        <f t="shared" si="6"/>
        <v/>
      </c>
      <c r="L65" s="22">
        <v>58</v>
      </c>
    </row>
    <row r="66" spans="1:12" x14ac:dyDescent="0.2">
      <c r="A66" s="33" t="str">
        <f t="shared" si="7"/>
        <v/>
      </c>
      <c r="B66" s="7" t="str">
        <f t="shared" si="0"/>
        <v/>
      </c>
      <c r="C66" s="7" t="str">
        <f t="shared" si="1"/>
        <v/>
      </c>
      <c r="D66" s="8" t="str">
        <f>IF(A66="","",VLOOKUP(B66,'Mortality Tables'!$M$4:$Q$74,IF($B$3="Male",3,5))/VLOOKUP($B$2,'Mortality Tables'!$M$4:$Q$74,IF($B$3="Male",3,5)))</f>
        <v/>
      </c>
      <c r="E66" s="9" t="str">
        <f>IF(A66="","",VLOOKUP(C66,'Mortality Tables'!$M$4:$Q$74,IF($C$3="Male",3,5))/VLOOKUP($C$2,'Mortality Tables'!$M$4:$Q$74,IF($C$3="Male",3,5)))</f>
        <v/>
      </c>
      <c r="F66" s="10" t="str">
        <f t="shared" si="2"/>
        <v/>
      </c>
      <c r="G66" s="9" t="str">
        <f t="shared" si="3"/>
        <v/>
      </c>
      <c r="H66" s="9" t="str">
        <f t="shared" si="4"/>
        <v/>
      </c>
      <c r="I66" s="9" t="str">
        <f t="shared" si="5"/>
        <v/>
      </c>
      <c r="J66" s="34" t="str">
        <f t="shared" si="6"/>
        <v/>
      </c>
      <c r="L66" s="22">
        <v>59</v>
      </c>
    </row>
    <row r="67" spans="1:12" x14ac:dyDescent="0.2">
      <c r="A67" s="33" t="str">
        <f t="shared" si="7"/>
        <v/>
      </c>
      <c r="B67" s="7" t="str">
        <f t="shared" si="0"/>
        <v/>
      </c>
      <c r="C67" s="7" t="str">
        <f t="shared" si="1"/>
        <v/>
      </c>
      <c r="D67" s="8" t="str">
        <f>IF(A67="","",VLOOKUP(B67,'Mortality Tables'!$M$4:$Q$74,IF($B$3="Male",3,5))/VLOOKUP($B$2,'Mortality Tables'!$M$4:$Q$74,IF($B$3="Male",3,5)))</f>
        <v/>
      </c>
      <c r="E67" s="9" t="str">
        <f>IF(A67="","",VLOOKUP(C67,'Mortality Tables'!$M$4:$Q$74,IF($C$3="Male",3,5))/VLOOKUP($C$2,'Mortality Tables'!$M$4:$Q$74,IF($C$3="Male",3,5)))</f>
        <v/>
      </c>
      <c r="F67" s="10" t="str">
        <f t="shared" si="2"/>
        <v/>
      </c>
      <c r="G67" s="9" t="str">
        <f t="shared" si="3"/>
        <v/>
      </c>
      <c r="H67" s="9" t="str">
        <f t="shared" si="4"/>
        <v/>
      </c>
      <c r="I67" s="9" t="str">
        <f t="shared" si="5"/>
        <v/>
      </c>
      <c r="J67" s="34" t="str">
        <f t="shared" si="6"/>
        <v/>
      </c>
      <c r="L67" s="22">
        <v>60</v>
      </c>
    </row>
    <row r="68" spans="1:12" x14ac:dyDescent="0.2">
      <c r="A68" s="33" t="str">
        <f t="shared" si="7"/>
        <v/>
      </c>
      <c r="B68" s="7" t="str">
        <f t="shared" si="0"/>
        <v/>
      </c>
      <c r="C68" s="7" t="str">
        <f t="shared" si="1"/>
        <v/>
      </c>
      <c r="D68" s="8" t="str">
        <f>IF(A68="","",VLOOKUP(B68,'Mortality Tables'!$M$4:$Q$74,IF($B$3="Male",3,5))/VLOOKUP($B$2,'Mortality Tables'!$M$4:$Q$74,IF($B$3="Male",3,5)))</f>
        <v/>
      </c>
      <c r="E68" s="9" t="str">
        <f>IF(A68="","",VLOOKUP(C68,'Mortality Tables'!$M$4:$Q$74,IF($C$3="Male",3,5))/VLOOKUP($C$2,'Mortality Tables'!$M$4:$Q$74,IF($C$3="Male",3,5)))</f>
        <v/>
      </c>
      <c r="F68" s="10" t="str">
        <f t="shared" si="2"/>
        <v/>
      </c>
      <c r="G68" s="9" t="str">
        <f t="shared" si="3"/>
        <v/>
      </c>
      <c r="H68" s="9" t="str">
        <f t="shared" si="4"/>
        <v/>
      </c>
      <c r="I68" s="9" t="str">
        <f t="shared" si="5"/>
        <v/>
      </c>
      <c r="J68" s="34" t="str">
        <f t="shared" si="6"/>
        <v/>
      </c>
      <c r="L68" s="22">
        <v>61</v>
      </c>
    </row>
    <row r="69" spans="1:12" x14ac:dyDescent="0.2">
      <c r="A69" s="33" t="str">
        <f t="shared" si="7"/>
        <v/>
      </c>
      <c r="B69" s="7" t="str">
        <f t="shared" si="0"/>
        <v/>
      </c>
      <c r="C69" s="7" t="str">
        <f t="shared" si="1"/>
        <v/>
      </c>
      <c r="D69" s="8" t="str">
        <f>IF(A69="","",VLOOKUP(B69,'Mortality Tables'!$M$4:$Q$74,IF($B$3="Male",3,5))/VLOOKUP($B$2,'Mortality Tables'!$M$4:$Q$74,IF($B$3="Male",3,5)))</f>
        <v/>
      </c>
      <c r="E69" s="9" t="str">
        <f>IF(A69="","",VLOOKUP(C69,'Mortality Tables'!$M$4:$Q$74,IF($C$3="Male",3,5))/VLOOKUP($C$2,'Mortality Tables'!$M$4:$Q$74,IF($C$3="Male",3,5)))</f>
        <v/>
      </c>
      <c r="F69" s="10" t="str">
        <f t="shared" si="2"/>
        <v/>
      </c>
      <c r="G69" s="9" t="str">
        <f t="shared" si="3"/>
        <v/>
      </c>
      <c r="H69" s="9" t="str">
        <f t="shared" si="4"/>
        <v/>
      </c>
      <c r="I69" s="9" t="str">
        <f t="shared" si="5"/>
        <v/>
      </c>
      <c r="J69" s="34" t="str">
        <f t="shared" si="6"/>
        <v/>
      </c>
      <c r="L69" s="22">
        <v>62</v>
      </c>
    </row>
    <row r="70" spans="1:12" x14ac:dyDescent="0.2">
      <c r="A70" s="33" t="str">
        <f t="shared" si="7"/>
        <v/>
      </c>
      <c r="B70" s="7" t="str">
        <f t="shared" si="0"/>
        <v/>
      </c>
      <c r="C70" s="7" t="str">
        <f t="shared" si="1"/>
        <v/>
      </c>
      <c r="D70" s="8" t="str">
        <f>IF(A70="","",VLOOKUP(B70,'Mortality Tables'!$M$4:$Q$74,IF($B$3="Male",3,5))/VLOOKUP($B$2,'Mortality Tables'!$M$4:$Q$74,IF($B$3="Male",3,5)))</f>
        <v/>
      </c>
      <c r="E70" s="9" t="str">
        <f>IF(A70="","",VLOOKUP(C70,'Mortality Tables'!$M$4:$Q$74,IF($C$3="Male",3,5))/VLOOKUP($C$2,'Mortality Tables'!$M$4:$Q$74,IF($C$3="Male",3,5)))</f>
        <v/>
      </c>
      <c r="F70" s="10" t="str">
        <f t="shared" si="2"/>
        <v/>
      </c>
      <c r="G70" s="9" t="str">
        <f t="shared" si="3"/>
        <v/>
      </c>
      <c r="H70" s="9" t="str">
        <f t="shared" si="4"/>
        <v/>
      </c>
      <c r="I70" s="9" t="str">
        <f t="shared" si="5"/>
        <v/>
      </c>
      <c r="J70" s="34" t="str">
        <f t="shared" si="6"/>
        <v/>
      </c>
      <c r="L70" s="22">
        <v>63</v>
      </c>
    </row>
    <row r="71" spans="1:12" x14ac:dyDescent="0.2">
      <c r="A71" s="33" t="str">
        <f t="shared" si="7"/>
        <v/>
      </c>
      <c r="B71" s="7" t="str">
        <f t="shared" ref="B71:B77" si="8">IF(A71="","",$B$2+A71)</f>
        <v/>
      </c>
      <c r="C71" s="7" t="str">
        <f t="shared" si="1"/>
        <v/>
      </c>
      <c r="D71" s="8" t="str">
        <f>IF(A71="","",VLOOKUP(B71,'Mortality Tables'!$M$4:$Q$74,IF($B$3="Male",3,5))/VLOOKUP($B$2,'Mortality Tables'!$M$4:$Q$74,IF($B$3="Male",3,5)))</f>
        <v/>
      </c>
      <c r="E71" s="9" t="str">
        <f>IF(A71="","",VLOOKUP(C71,'Mortality Tables'!$M$4:$Q$74,IF($C$3="Male",3,5))/VLOOKUP($C$2,'Mortality Tables'!$M$4:$Q$74,IF($C$3="Male",3,5)))</f>
        <v/>
      </c>
      <c r="F71" s="10" t="str">
        <f t="shared" ref="F71:F77" si="9">IF(A71="","",D71*E71)</f>
        <v/>
      </c>
      <c r="G71" s="9" t="str">
        <f t="shared" ref="G71:G77" si="10">IF(A71="","",D71*(1-E71))</f>
        <v/>
      </c>
      <c r="H71" s="9" t="str">
        <f t="shared" ref="H71:H77" si="11">IF(A71="","",E71*(1-D71))</f>
        <v/>
      </c>
      <c r="I71" s="9" t="str">
        <f t="shared" si="5"/>
        <v/>
      </c>
      <c r="J71" s="34" t="str">
        <f t="shared" ref="J71:J77" si="12">IF(A71="","",(1-D71)*(1-E71))</f>
        <v/>
      </c>
      <c r="L71" s="22">
        <v>64</v>
      </c>
    </row>
    <row r="72" spans="1:12" x14ac:dyDescent="0.2">
      <c r="A72" s="33" t="str">
        <f t="shared" si="7"/>
        <v/>
      </c>
      <c r="B72" s="7" t="str">
        <f t="shared" si="8"/>
        <v/>
      </c>
      <c r="C72" s="7" t="str">
        <f t="shared" ref="C72:C77" si="13">IF(A72="","",$C$2+A72)</f>
        <v/>
      </c>
      <c r="D72" s="8" t="str">
        <f>IF(A72="","",VLOOKUP(B72,'Mortality Tables'!$M$4:$Q$74,IF($B$3="Male",3,5))/VLOOKUP($B$2,'Mortality Tables'!$M$4:$Q$74,IF($B$3="Male",3,5)))</f>
        <v/>
      </c>
      <c r="E72" s="9" t="str">
        <f>IF(A72="","",VLOOKUP(C72,'Mortality Tables'!$M$4:$Q$74,IF($C$3="Male",3,5))/VLOOKUP($C$2,'Mortality Tables'!$M$4:$Q$74,IF($C$3="Male",3,5)))</f>
        <v/>
      </c>
      <c r="F72" s="10" t="str">
        <f t="shared" si="9"/>
        <v/>
      </c>
      <c r="G72" s="9" t="str">
        <f t="shared" si="10"/>
        <v/>
      </c>
      <c r="H72" s="9" t="str">
        <f t="shared" si="11"/>
        <v/>
      </c>
      <c r="I72" s="9" t="str">
        <f t="shared" ref="I72:I77" si="14">IF(A72="","",1-J72)</f>
        <v/>
      </c>
      <c r="J72" s="34" t="str">
        <f t="shared" si="12"/>
        <v/>
      </c>
      <c r="L72" s="22">
        <v>65</v>
      </c>
    </row>
    <row r="73" spans="1:12" x14ac:dyDescent="0.2">
      <c r="A73" s="33" t="str">
        <f t="shared" ref="A73:A77" si="15">IF(L73+MIN($B$2:$C$2)&gt;120,"",L73)</f>
        <v/>
      </c>
      <c r="B73" s="7" t="str">
        <f t="shared" si="8"/>
        <v/>
      </c>
      <c r="C73" s="7" t="str">
        <f t="shared" si="13"/>
        <v/>
      </c>
      <c r="D73" s="8" t="str">
        <f>IF(A73="","",VLOOKUP(B73,'Mortality Tables'!$M$4:$Q$74,IF($B$3="Male",3,5))/VLOOKUP($B$2,'Mortality Tables'!$M$4:$Q$74,IF($B$3="Male",3,5)))</f>
        <v/>
      </c>
      <c r="E73" s="9" t="str">
        <f>IF(A73="","",VLOOKUP(C73,'Mortality Tables'!$M$4:$Q$74,IF($C$3="Male",3,5))/VLOOKUP($C$2,'Mortality Tables'!$M$4:$Q$74,IF($C$3="Male",3,5)))</f>
        <v/>
      </c>
      <c r="F73" s="10" t="str">
        <f t="shared" si="9"/>
        <v/>
      </c>
      <c r="G73" s="9" t="str">
        <f t="shared" si="10"/>
        <v/>
      </c>
      <c r="H73" s="9" t="str">
        <f t="shared" si="11"/>
        <v/>
      </c>
      <c r="I73" s="9" t="str">
        <f t="shared" si="14"/>
        <v/>
      </c>
      <c r="J73" s="34" t="str">
        <f t="shared" si="12"/>
        <v/>
      </c>
      <c r="L73" s="22">
        <v>66</v>
      </c>
    </row>
    <row r="74" spans="1:12" x14ac:dyDescent="0.2">
      <c r="A74" s="33" t="str">
        <f t="shared" si="15"/>
        <v/>
      </c>
      <c r="B74" s="7" t="str">
        <f t="shared" si="8"/>
        <v/>
      </c>
      <c r="C74" s="7" t="str">
        <f t="shared" si="13"/>
        <v/>
      </c>
      <c r="D74" s="8" t="str">
        <f>IF(A74="","",VLOOKUP(B74,'Mortality Tables'!$M$4:$Q$74,IF($B$3="Male",3,5))/VLOOKUP($B$2,'Mortality Tables'!$M$4:$Q$74,IF($B$3="Male",3,5)))</f>
        <v/>
      </c>
      <c r="E74" s="9" t="str">
        <f>IF(A74="","",VLOOKUP(C74,'Mortality Tables'!$M$4:$Q$74,IF($C$3="Male",3,5))/VLOOKUP($C$2,'Mortality Tables'!$M$4:$Q$74,IF($C$3="Male",3,5)))</f>
        <v/>
      </c>
      <c r="F74" s="10" t="str">
        <f t="shared" si="9"/>
        <v/>
      </c>
      <c r="G74" s="9" t="str">
        <f t="shared" si="10"/>
        <v/>
      </c>
      <c r="H74" s="9" t="str">
        <f t="shared" si="11"/>
        <v/>
      </c>
      <c r="I74" s="9" t="str">
        <f t="shared" si="14"/>
        <v/>
      </c>
      <c r="J74" s="34" t="str">
        <f t="shared" si="12"/>
        <v/>
      </c>
      <c r="L74" s="22">
        <v>67</v>
      </c>
    </row>
    <row r="75" spans="1:12" x14ac:dyDescent="0.2">
      <c r="A75" s="33" t="str">
        <f t="shared" si="15"/>
        <v/>
      </c>
      <c r="B75" s="7" t="str">
        <f t="shared" si="8"/>
        <v/>
      </c>
      <c r="C75" s="7" t="str">
        <f t="shared" si="13"/>
        <v/>
      </c>
      <c r="D75" s="8" t="str">
        <f>IF(A75="","",VLOOKUP(B75,'Mortality Tables'!$M$4:$Q$74,IF($B$3="Male",3,5))/VLOOKUP($B$2,'Mortality Tables'!$M$4:$Q$74,IF($B$3="Male",3,5)))</f>
        <v/>
      </c>
      <c r="E75" s="9" t="str">
        <f>IF(A75="","",VLOOKUP(C75,'Mortality Tables'!$M$4:$Q$74,IF($C$3="Male",3,5))/VLOOKUP($C$2,'Mortality Tables'!$M$4:$Q$74,IF($C$3="Male",3,5)))</f>
        <v/>
      </c>
      <c r="F75" s="10" t="str">
        <f t="shared" si="9"/>
        <v/>
      </c>
      <c r="G75" s="9" t="str">
        <f t="shared" si="10"/>
        <v/>
      </c>
      <c r="H75" s="9" t="str">
        <f t="shared" si="11"/>
        <v/>
      </c>
      <c r="I75" s="9" t="str">
        <f t="shared" si="14"/>
        <v/>
      </c>
      <c r="J75" s="34" t="str">
        <f t="shared" si="12"/>
        <v/>
      </c>
      <c r="L75" s="22">
        <v>68</v>
      </c>
    </row>
    <row r="76" spans="1:12" x14ac:dyDescent="0.2">
      <c r="A76" s="33" t="str">
        <f t="shared" si="15"/>
        <v/>
      </c>
      <c r="B76" s="7" t="str">
        <f t="shared" si="8"/>
        <v/>
      </c>
      <c r="C76" s="7" t="str">
        <f t="shared" si="13"/>
        <v/>
      </c>
      <c r="D76" s="8" t="str">
        <f>IF(A76="","",VLOOKUP(B76,'Mortality Tables'!$M$4:$Q$74,IF($B$3="Male",3,5))/VLOOKUP($B$2,'Mortality Tables'!$M$4:$Q$74,IF($B$3="Male",3,5)))</f>
        <v/>
      </c>
      <c r="E76" s="9" t="str">
        <f>IF(A76="","",VLOOKUP(C76,'Mortality Tables'!$M$4:$Q$74,IF($C$3="Male",3,5))/VLOOKUP($C$2,'Mortality Tables'!$M$4:$Q$74,IF($C$3="Male",3,5)))</f>
        <v/>
      </c>
      <c r="F76" s="10" t="str">
        <f t="shared" si="9"/>
        <v/>
      </c>
      <c r="G76" s="9" t="str">
        <f t="shared" si="10"/>
        <v/>
      </c>
      <c r="H76" s="9" t="str">
        <f t="shared" si="11"/>
        <v/>
      </c>
      <c r="I76" s="9" t="str">
        <f t="shared" si="14"/>
        <v/>
      </c>
      <c r="J76" s="34" t="str">
        <f t="shared" si="12"/>
        <v/>
      </c>
      <c r="L76" s="22">
        <v>69</v>
      </c>
    </row>
    <row r="77" spans="1:12" ht="13.5" thickBot="1" x14ac:dyDescent="0.25">
      <c r="A77" s="35" t="str">
        <f t="shared" si="15"/>
        <v/>
      </c>
      <c r="B77" s="36" t="str">
        <f t="shared" si="8"/>
        <v/>
      </c>
      <c r="C77" s="36" t="str">
        <f t="shared" si="13"/>
        <v/>
      </c>
      <c r="D77" s="37" t="str">
        <f>IF(A77="","",VLOOKUP(B77,'Mortality Tables'!$M$4:$Q$74,IF($B$3="Male",3,5))/VLOOKUP($B$2,'Mortality Tables'!$M$4:$Q$74,IF($B$3="Male",3,5)))</f>
        <v/>
      </c>
      <c r="E77" s="38" t="str">
        <f>IF(A77="","",VLOOKUP(C77,'Mortality Tables'!$M$4:$Q$74,IF($C$3="Male",3,5))/VLOOKUP($C$2,'Mortality Tables'!$M$4:$Q$74,IF($C$3="Male",3,5)))</f>
        <v/>
      </c>
      <c r="F77" s="39" t="str">
        <f t="shared" si="9"/>
        <v/>
      </c>
      <c r="G77" s="38" t="str">
        <f t="shared" si="10"/>
        <v/>
      </c>
      <c r="H77" s="38" t="str">
        <f t="shared" si="11"/>
        <v/>
      </c>
      <c r="I77" s="38" t="str">
        <f t="shared" si="14"/>
        <v/>
      </c>
      <c r="J77" s="40" t="str">
        <f t="shared" si="12"/>
        <v/>
      </c>
      <c r="L77" s="22">
        <v>70</v>
      </c>
    </row>
  </sheetData>
  <mergeCells count="6">
    <mergeCell ref="D6:J6"/>
    <mergeCell ref="D1:J4"/>
    <mergeCell ref="B4:C4"/>
    <mergeCell ref="A6:A7"/>
    <mergeCell ref="B6:B7"/>
    <mergeCell ref="C6:C7"/>
  </mergeCells>
  <phoneticPr fontId="2" type="noConversion"/>
  <dataValidations count="1">
    <dataValidation type="list" allowBlank="1" showInputMessage="1" showErrorMessage="1" sqref="B3:C3">
      <formula1>"Male, Female"</formula1>
    </dataValidation>
  </dataValidations>
  <printOptions horizontalCentered="1"/>
  <pageMargins left="0.5" right="0.5" top="0.5" bottom="0.5" header="0.5" footer="0.5"/>
  <pageSetup orientation="portrait" horizontalDpi="4294967293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'Mortality Tables'!$M$4:$M$74</xm:f>
          </x14:formula1>
          <xm:sqref>B2</xm:sqref>
        </x14:dataValidation>
        <x14:dataValidation type="list" allowBlank="1" showInputMessage="1" showErrorMessage="1">
          <x14:formula1>
            <xm:f>'Mortality Tables'!$V$2:$V$6</xm:f>
          </x14:formula1>
          <xm:sqref>B4</xm:sqref>
        </x14:dataValidation>
        <x14:dataValidation type="list" allowBlank="1" showInputMessage="1" showErrorMessage="1">
          <x14:formula1>
            <xm:f>'Mortality Tables'!$M$4:$M$74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zoomScaleNormal="100" workbookViewId="0">
      <selection sqref="A1:K1"/>
    </sheetView>
  </sheetViews>
  <sheetFormatPr defaultRowHeight="12.75" x14ac:dyDescent="0.2"/>
  <cols>
    <col min="1" max="1" width="4.5703125" bestFit="1" customWidth="1"/>
    <col min="2" max="11" width="9.28515625" bestFit="1" customWidth="1"/>
    <col min="13" max="13" width="4.5703125" bestFit="1" customWidth="1"/>
    <col min="14" max="14" width="9.28515625" bestFit="1" customWidth="1"/>
    <col min="15" max="15" width="7.5703125" bestFit="1" customWidth="1"/>
    <col min="16" max="16" width="9.28515625" bestFit="1" customWidth="1"/>
    <col min="17" max="17" width="7.5703125" bestFit="1" customWidth="1"/>
    <col min="19" max="19" width="5.5703125" bestFit="1" customWidth="1"/>
    <col min="20" max="20" width="7.85546875" bestFit="1" customWidth="1"/>
    <col min="22" max="22" width="14.140625" bestFit="1" customWidth="1"/>
  </cols>
  <sheetData>
    <row r="1" spans="1:23" x14ac:dyDescent="0.2">
      <c r="A1" s="67" t="s">
        <v>23</v>
      </c>
      <c r="B1" s="68"/>
      <c r="C1" s="68"/>
      <c r="D1" s="68"/>
      <c r="E1" s="68"/>
      <c r="F1" s="68"/>
      <c r="G1" s="68"/>
      <c r="H1" s="68"/>
      <c r="I1" s="68"/>
      <c r="J1" s="68"/>
      <c r="K1" s="69"/>
      <c r="M1" s="70" t="str">
        <f>'Joint Life Calculator'!B4</f>
        <v>White Collar</v>
      </c>
      <c r="N1" s="75"/>
      <c r="O1" s="75"/>
      <c r="P1" s="75"/>
      <c r="Q1" s="71"/>
      <c r="S1" s="70" t="str">
        <f>M1</f>
        <v>White Collar</v>
      </c>
      <c r="T1" s="71"/>
    </row>
    <row r="2" spans="1:23" x14ac:dyDescent="0.2">
      <c r="A2" s="50"/>
      <c r="B2" s="65" t="s">
        <v>13</v>
      </c>
      <c r="C2" s="65"/>
      <c r="D2" s="65" t="s">
        <v>14</v>
      </c>
      <c r="E2" s="65"/>
      <c r="F2" s="65" t="s">
        <v>15</v>
      </c>
      <c r="G2" s="65"/>
      <c r="H2" s="65" t="s">
        <v>16</v>
      </c>
      <c r="I2" s="65"/>
      <c r="J2" s="65" t="s">
        <v>17</v>
      </c>
      <c r="K2" s="66"/>
      <c r="M2" s="73" t="s">
        <v>11</v>
      </c>
      <c r="N2" s="76" t="s">
        <v>4</v>
      </c>
      <c r="O2" s="76"/>
      <c r="P2" s="76" t="s">
        <v>5</v>
      </c>
      <c r="Q2" s="77"/>
      <c r="S2" s="72" t="s">
        <v>20</v>
      </c>
      <c r="T2" s="66"/>
      <c r="V2" s="23" t="str">
        <f>B2</f>
        <v>Total Dataset</v>
      </c>
      <c r="W2" s="23"/>
    </row>
    <row r="3" spans="1:23" x14ac:dyDescent="0.2">
      <c r="A3" s="43" t="s">
        <v>11</v>
      </c>
      <c r="B3" s="21" t="s">
        <v>4</v>
      </c>
      <c r="C3" s="15" t="s">
        <v>5</v>
      </c>
      <c r="D3" s="21" t="s">
        <v>4</v>
      </c>
      <c r="E3" s="15" t="s">
        <v>5</v>
      </c>
      <c r="F3" s="21" t="s">
        <v>4</v>
      </c>
      <c r="G3" s="15" t="s">
        <v>5</v>
      </c>
      <c r="H3" s="21" t="s">
        <v>4</v>
      </c>
      <c r="I3" s="15" t="s">
        <v>5</v>
      </c>
      <c r="J3" s="21" t="s">
        <v>4</v>
      </c>
      <c r="K3" s="45" t="s">
        <v>5</v>
      </c>
      <c r="M3" s="74"/>
      <c r="N3" s="16" t="s">
        <v>21</v>
      </c>
      <c r="O3" s="16" t="s">
        <v>22</v>
      </c>
      <c r="P3" s="16" t="s">
        <v>21</v>
      </c>
      <c r="Q3" s="17" t="s">
        <v>22</v>
      </c>
      <c r="S3" s="44" t="s">
        <v>4</v>
      </c>
      <c r="T3" s="45" t="s">
        <v>5</v>
      </c>
      <c r="V3" s="23" t="str">
        <f>D2</f>
        <v>Blue Collar</v>
      </c>
      <c r="W3" s="23"/>
    </row>
    <row r="4" spans="1:23" ht="12.75" customHeight="1" x14ac:dyDescent="0.2">
      <c r="A4" s="12">
        <v>50</v>
      </c>
      <c r="B4" s="11">
        <v>4.0639999999999999E-3</v>
      </c>
      <c r="C4" s="11">
        <v>2.7680000000000001E-3</v>
      </c>
      <c r="D4" s="11">
        <v>4.0639999999999999E-3</v>
      </c>
      <c r="E4" s="11">
        <v>2.8219999999999999E-3</v>
      </c>
      <c r="F4" s="11">
        <v>2.764E-3</v>
      </c>
      <c r="G4" s="11">
        <v>2.0760000000000002E-3</v>
      </c>
      <c r="H4" s="11">
        <v>1.0021E-2</v>
      </c>
      <c r="I4" s="11">
        <v>4.4289999999999998E-3</v>
      </c>
      <c r="J4" s="11">
        <v>3.0709999999999999E-3</v>
      </c>
      <c r="K4" s="41">
        <v>1.4630000000000001E-3</v>
      </c>
      <c r="M4" s="12">
        <v>50</v>
      </c>
      <c r="N4" s="11">
        <f t="shared" ref="N4:N35" si="0">IF($M$1=$B$2,B4,IF($M$1=$D$2,D4,IF($M$1=$F$2,F4,IF($M$1=$H$2,H4,IF($M$1=$J$2,J4,"error")))))</f>
        <v>2.764E-3</v>
      </c>
      <c r="O4" s="13">
        <v>100000</v>
      </c>
      <c r="P4" s="11">
        <f t="shared" ref="P4:P35" si="1">IF($M$1=$B$2,C4,IF($M$1=$D$2,E4,IF($M$1=$F$2,G4,IF($M$1=$H$2,I4,IF($M$1=$J$2,K4,"error")))))</f>
        <v>2.0760000000000002E-3</v>
      </c>
      <c r="Q4" s="14">
        <v>100000</v>
      </c>
      <c r="S4" s="46">
        <f t="shared" ref="S4:S35" si="2">O4-O5</f>
        <v>276.39999999999418</v>
      </c>
      <c r="T4" s="47">
        <f t="shared" ref="T4:T35" si="3">Q4-Q5</f>
        <v>207.59999999999127</v>
      </c>
      <c r="V4" s="24" t="str">
        <f>F2</f>
        <v>White Collar</v>
      </c>
      <c r="W4" s="24"/>
    </row>
    <row r="5" spans="1:23" x14ac:dyDescent="0.2">
      <c r="A5" s="12">
        <v>51</v>
      </c>
      <c r="B5" s="11">
        <v>4.3839999999999999E-3</v>
      </c>
      <c r="C5" s="11">
        <v>2.905E-3</v>
      </c>
      <c r="D5" s="11">
        <v>4.3839999999999999E-3</v>
      </c>
      <c r="E5" s="11">
        <v>3.045E-3</v>
      </c>
      <c r="F5" s="11">
        <v>2.9810000000000001E-3</v>
      </c>
      <c r="G5" s="11">
        <v>2.1789999999999999E-3</v>
      </c>
      <c r="H5" s="11">
        <v>1.0370000000000001E-2</v>
      </c>
      <c r="I5" s="11">
        <v>4.6480000000000002E-3</v>
      </c>
      <c r="J5" s="11">
        <v>3.4650000000000002E-3</v>
      </c>
      <c r="K5" s="41">
        <v>1.699E-3</v>
      </c>
      <c r="M5" s="12">
        <v>51</v>
      </c>
      <c r="N5" s="11">
        <f t="shared" si="0"/>
        <v>2.9810000000000001E-3</v>
      </c>
      <c r="O5" s="13">
        <f>O4*(1-N4)</f>
        <v>99723.6</v>
      </c>
      <c r="P5" s="11">
        <f t="shared" si="1"/>
        <v>2.1789999999999999E-3</v>
      </c>
      <c r="Q5" s="14">
        <f>Q4*(1-P4)</f>
        <v>99792.400000000009</v>
      </c>
      <c r="S5" s="46">
        <f t="shared" si="2"/>
        <v>297.27605159999803</v>
      </c>
      <c r="T5" s="47">
        <f t="shared" si="3"/>
        <v>217.44763960001001</v>
      </c>
      <c r="V5" s="24" t="str">
        <f>H2</f>
        <v>Bottom Quartile</v>
      </c>
      <c r="W5" s="24"/>
    </row>
    <row r="6" spans="1:23" x14ac:dyDescent="0.2">
      <c r="A6" s="12">
        <v>52</v>
      </c>
      <c r="B6" s="11">
        <v>4.7089999999999996E-3</v>
      </c>
      <c r="C6" s="11">
        <v>3.0569999999999998E-3</v>
      </c>
      <c r="D6" s="11">
        <v>4.7330000000000002E-3</v>
      </c>
      <c r="E6" s="11">
        <v>3.2750000000000001E-3</v>
      </c>
      <c r="F6" s="11">
        <v>3.202E-3</v>
      </c>
      <c r="G6" s="11">
        <v>2.2920000000000002E-3</v>
      </c>
      <c r="H6" s="11">
        <v>1.0670000000000001E-2</v>
      </c>
      <c r="I6" s="11">
        <v>4.8910000000000004E-3</v>
      </c>
      <c r="J6" s="11">
        <v>3.852E-3</v>
      </c>
      <c r="K6" s="41">
        <v>1.9469999999999999E-3</v>
      </c>
      <c r="M6" s="12">
        <v>52</v>
      </c>
      <c r="N6" s="11">
        <f t="shared" si="0"/>
        <v>3.202E-3</v>
      </c>
      <c r="O6" s="13">
        <f t="shared" ref="O6:O69" si="4">O5*(1-N5)</f>
        <v>99426.323948400008</v>
      </c>
      <c r="P6" s="11">
        <f t="shared" si="1"/>
        <v>2.2920000000000002E-3</v>
      </c>
      <c r="Q6" s="14">
        <f t="shared" ref="Q6:Q69" si="5">Q5*(1-P5)</f>
        <v>99574.952360399999</v>
      </c>
      <c r="S6" s="46">
        <f t="shared" si="2"/>
        <v>318.36308928277867</v>
      </c>
      <c r="T6" s="47">
        <f t="shared" si="3"/>
        <v>228.22579081002914</v>
      </c>
      <c r="V6" s="24" t="str">
        <f>J2</f>
        <v>Top Quartile</v>
      </c>
      <c r="W6" s="24"/>
    </row>
    <row r="7" spans="1:23" x14ac:dyDescent="0.2">
      <c r="A7" s="12">
        <v>53</v>
      </c>
      <c r="B7" s="11">
        <v>5.0419999999999996E-3</v>
      </c>
      <c r="C7" s="11">
        <v>3.225E-3</v>
      </c>
      <c r="D7" s="11">
        <v>5.1510000000000002E-3</v>
      </c>
      <c r="E7" s="11">
        <v>3.5140000000000002E-3</v>
      </c>
      <c r="F7" s="11">
        <v>3.4290000000000002E-3</v>
      </c>
      <c r="G7" s="11">
        <v>2.4190000000000001E-3</v>
      </c>
      <c r="H7" s="11">
        <v>1.0919999999999999E-2</v>
      </c>
      <c r="I7" s="11">
        <v>5.1599999999999997E-3</v>
      </c>
      <c r="J7" s="11">
        <v>4.2310000000000004E-3</v>
      </c>
      <c r="K7" s="41">
        <v>2.2100000000000002E-3</v>
      </c>
      <c r="M7" s="12">
        <v>53</v>
      </c>
      <c r="N7" s="11">
        <f t="shared" si="0"/>
        <v>3.4290000000000002E-3</v>
      </c>
      <c r="O7" s="13">
        <f t="shared" si="4"/>
        <v>99107.960859117229</v>
      </c>
      <c r="P7" s="11">
        <f t="shared" si="1"/>
        <v>2.4190000000000001E-3</v>
      </c>
      <c r="Q7" s="14">
        <f t="shared" si="5"/>
        <v>99346.72656958997</v>
      </c>
      <c r="S7" s="46">
        <f t="shared" si="2"/>
        <v>339.84119778592139</v>
      </c>
      <c r="T7" s="47">
        <f t="shared" si="3"/>
        <v>240.31973157182802</v>
      </c>
    </row>
    <row r="8" spans="1:23" x14ac:dyDescent="0.2">
      <c r="A8" s="12">
        <v>54</v>
      </c>
      <c r="B8" s="11">
        <v>5.3839999999999999E-3</v>
      </c>
      <c r="C8" s="11">
        <v>3.4120000000000001E-3</v>
      </c>
      <c r="D8" s="11">
        <v>5.5729999999999998E-3</v>
      </c>
      <c r="E8" s="11">
        <v>3.7629999999999999E-3</v>
      </c>
      <c r="F8" s="11">
        <v>3.6610000000000002E-3</v>
      </c>
      <c r="G8" s="11">
        <v>2.5590000000000001E-3</v>
      </c>
      <c r="H8" s="11">
        <v>1.1121000000000001E-2</v>
      </c>
      <c r="I8" s="11">
        <v>5.4590000000000003E-3</v>
      </c>
      <c r="J8" s="11">
        <v>4.6010000000000001E-3</v>
      </c>
      <c r="K8" s="41">
        <v>2.49E-3</v>
      </c>
      <c r="M8" s="12">
        <v>54</v>
      </c>
      <c r="N8" s="11">
        <f t="shared" si="0"/>
        <v>3.6610000000000002E-3</v>
      </c>
      <c r="O8" s="13">
        <f t="shared" si="4"/>
        <v>98768.119661331308</v>
      </c>
      <c r="P8" s="11">
        <f t="shared" si="1"/>
        <v>2.5590000000000001E-3</v>
      </c>
      <c r="Q8" s="14">
        <f t="shared" si="5"/>
        <v>99106.406838018142</v>
      </c>
      <c r="S8" s="46">
        <f t="shared" si="2"/>
        <v>361.59008608013391</v>
      </c>
      <c r="T8" s="47">
        <f t="shared" si="3"/>
        <v>253.6132950984902</v>
      </c>
    </row>
    <row r="9" spans="1:23" x14ac:dyDescent="0.2">
      <c r="A9" s="12">
        <v>55</v>
      </c>
      <c r="B9" s="11">
        <v>5.7349999999999996E-3</v>
      </c>
      <c r="C9" s="11">
        <v>3.6219999999999998E-3</v>
      </c>
      <c r="D9" s="11">
        <v>5.999E-3</v>
      </c>
      <c r="E9" s="11">
        <v>4.0249999999999999E-3</v>
      </c>
      <c r="F9" s="11">
        <v>3.908E-3</v>
      </c>
      <c r="G9" s="11">
        <v>2.7160000000000001E-3</v>
      </c>
      <c r="H9" s="11">
        <v>1.1273E-2</v>
      </c>
      <c r="I9" s="11">
        <v>5.7949999999999998E-3</v>
      </c>
      <c r="J9" s="11">
        <v>4.9610000000000001E-3</v>
      </c>
      <c r="K9" s="41">
        <v>2.7889999999999998E-3</v>
      </c>
      <c r="M9" s="12">
        <v>55</v>
      </c>
      <c r="N9" s="11">
        <f t="shared" si="0"/>
        <v>3.908E-3</v>
      </c>
      <c r="O9" s="13">
        <f t="shared" si="4"/>
        <v>98406.529575251174</v>
      </c>
      <c r="P9" s="11">
        <f t="shared" si="1"/>
        <v>2.7160000000000001E-3</v>
      </c>
      <c r="Q9" s="14">
        <f t="shared" si="5"/>
        <v>98852.793542919651</v>
      </c>
      <c r="S9" s="46">
        <f t="shared" si="2"/>
        <v>384.57271758008574</v>
      </c>
      <c r="T9" s="47">
        <f t="shared" si="3"/>
        <v>268.48418726256932</v>
      </c>
    </row>
    <row r="10" spans="1:23" x14ac:dyDescent="0.2">
      <c r="A10" s="12">
        <v>56</v>
      </c>
      <c r="B10" s="11">
        <v>6.0990000000000003E-3</v>
      </c>
      <c r="C10" s="11">
        <v>3.8579999999999999E-3</v>
      </c>
      <c r="D10" s="11">
        <v>6.4349999999999997E-3</v>
      </c>
      <c r="E10" s="11">
        <v>4.3039999999999997E-3</v>
      </c>
      <c r="F10" s="11">
        <v>4.1209999999999997E-3</v>
      </c>
      <c r="G10" s="11">
        <v>2.8939999999999999E-3</v>
      </c>
      <c r="H10" s="11">
        <v>1.1327E-2</v>
      </c>
      <c r="I10" s="11">
        <v>5.9410000000000001E-3</v>
      </c>
      <c r="J10" s="11">
        <v>5.3099999999999996E-3</v>
      </c>
      <c r="K10" s="41">
        <v>3.1110000000000001E-3</v>
      </c>
      <c r="M10" s="12">
        <v>56</v>
      </c>
      <c r="N10" s="11">
        <f t="shared" si="0"/>
        <v>4.1209999999999997E-3</v>
      </c>
      <c r="O10" s="13">
        <f t="shared" si="4"/>
        <v>98021.956857671088</v>
      </c>
      <c r="P10" s="11">
        <f t="shared" si="1"/>
        <v>2.8939999999999999E-3</v>
      </c>
      <c r="Q10" s="14">
        <f t="shared" si="5"/>
        <v>98584.309355657082</v>
      </c>
      <c r="S10" s="46">
        <f t="shared" si="2"/>
        <v>403.94848421047209</v>
      </c>
      <c r="T10" s="47">
        <f t="shared" si="3"/>
        <v>285.30299127526814</v>
      </c>
    </row>
    <row r="11" spans="1:23" x14ac:dyDescent="0.2">
      <c r="A11" s="12">
        <v>57</v>
      </c>
      <c r="B11" s="11">
        <v>6.4780000000000003E-3</v>
      </c>
      <c r="C11" s="11">
        <v>4.1279999999999997E-3</v>
      </c>
      <c r="D11" s="11">
        <v>6.8869999999999999E-3</v>
      </c>
      <c r="E11" s="11">
        <v>4.607E-3</v>
      </c>
      <c r="F11" s="11">
        <v>4.3559999999999996E-3</v>
      </c>
      <c r="G11" s="11">
        <v>3.0959999999999998E-3</v>
      </c>
      <c r="H11" s="11">
        <v>1.1409000000000001E-2</v>
      </c>
      <c r="I11" s="11">
        <v>5.9620000000000003E-3</v>
      </c>
      <c r="J11" s="11">
        <v>5.6490000000000004E-3</v>
      </c>
      <c r="K11" s="41">
        <v>3.4619999999999998E-3</v>
      </c>
      <c r="M11" s="12">
        <v>57</v>
      </c>
      <c r="N11" s="11">
        <f t="shared" si="0"/>
        <v>4.3559999999999996E-3</v>
      </c>
      <c r="O11" s="13">
        <f t="shared" si="4"/>
        <v>97618.008373460616</v>
      </c>
      <c r="P11" s="11">
        <f t="shared" si="1"/>
        <v>3.0959999999999998E-3</v>
      </c>
      <c r="Q11" s="14">
        <f t="shared" si="5"/>
        <v>98299.006364381814</v>
      </c>
      <c r="S11" s="46">
        <f t="shared" si="2"/>
        <v>425.22404447480221</v>
      </c>
      <c r="T11" s="47">
        <f t="shared" si="3"/>
        <v>304.3337237041269</v>
      </c>
    </row>
    <row r="12" spans="1:23" x14ac:dyDescent="0.2">
      <c r="A12" s="12">
        <v>58</v>
      </c>
      <c r="B12" s="11">
        <v>6.8770000000000003E-3</v>
      </c>
      <c r="C12" s="11">
        <v>4.4359999999999998E-3</v>
      </c>
      <c r="D12" s="11">
        <v>7.3639999999999999E-3</v>
      </c>
      <c r="E12" s="11">
        <v>4.9410000000000001E-3</v>
      </c>
      <c r="F12" s="11">
        <v>4.6160000000000003E-3</v>
      </c>
      <c r="G12" s="11">
        <v>3.3270000000000001E-3</v>
      </c>
      <c r="H12" s="11">
        <v>1.1521999999999999E-2</v>
      </c>
      <c r="I12" s="11">
        <v>6.0289999999999996E-3</v>
      </c>
      <c r="J12" s="11">
        <v>5.9789999999999999E-3</v>
      </c>
      <c r="K12" s="41">
        <v>3.846E-3</v>
      </c>
      <c r="M12" s="12">
        <v>58</v>
      </c>
      <c r="N12" s="11">
        <f t="shared" si="0"/>
        <v>4.6160000000000003E-3</v>
      </c>
      <c r="O12" s="13">
        <f t="shared" si="4"/>
        <v>97192.784328985814</v>
      </c>
      <c r="P12" s="11">
        <f t="shared" si="1"/>
        <v>3.3270000000000001E-3</v>
      </c>
      <c r="Q12" s="14">
        <f t="shared" si="5"/>
        <v>97994.672640677687</v>
      </c>
      <c r="S12" s="46">
        <f t="shared" si="2"/>
        <v>448.64189246259048</v>
      </c>
      <c r="T12" s="47">
        <f t="shared" si="3"/>
        <v>326.02827587553475</v>
      </c>
    </row>
    <row r="13" spans="1:23" x14ac:dyDescent="0.2">
      <c r="A13" s="12">
        <v>59</v>
      </c>
      <c r="B13" s="11">
        <v>7.3049999999999999E-3</v>
      </c>
      <c r="C13" s="11">
        <v>4.7889999999999999E-3</v>
      </c>
      <c r="D13" s="11">
        <v>7.8820000000000001E-3</v>
      </c>
      <c r="E13" s="11">
        <v>5.3150000000000003E-3</v>
      </c>
      <c r="F13" s="11">
        <v>4.9049999999999996E-3</v>
      </c>
      <c r="G13" s="11">
        <v>3.591E-3</v>
      </c>
      <c r="H13" s="11">
        <v>1.1674E-2</v>
      </c>
      <c r="I13" s="11">
        <v>6.1469999999999997E-3</v>
      </c>
      <c r="J13" s="11">
        <v>6.3039999999999997E-3</v>
      </c>
      <c r="K13" s="41">
        <v>4.2649999999999997E-3</v>
      </c>
      <c r="M13" s="12">
        <v>59</v>
      </c>
      <c r="N13" s="11">
        <f t="shared" si="0"/>
        <v>4.9049999999999996E-3</v>
      </c>
      <c r="O13" s="13">
        <f t="shared" si="4"/>
        <v>96744.142436523223</v>
      </c>
      <c r="P13" s="11">
        <f t="shared" si="1"/>
        <v>3.591E-3</v>
      </c>
      <c r="Q13" s="14">
        <f t="shared" si="5"/>
        <v>97668.644364802152</v>
      </c>
      <c r="S13" s="46">
        <f t="shared" si="2"/>
        <v>474.53001865114493</v>
      </c>
      <c r="T13" s="47">
        <f t="shared" si="3"/>
        <v>350.7281019140064</v>
      </c>
    </row>
    <row r="14" spans="1:23" x14ac:dyDescent="0.2">
      <c r="A14" s="12">
        <v>60</v>
      </c>
      <c r="B14" s="11">
        <v>7.7710000000000001E-3</v>
      </c>
      <c r="C14" s="11">
        <v>5.1910000000000003E-3</v>
      </c>
      <c r="D14" s="11">
        <v>8.456E-3</v>
      </c>
      <c r="E14" s="11">
        <v>5.7349999999999996E-3</v>
      </c>
      <c r="F14" s="11">
        <v>5.2249999999999996E-3</v>
      </c>
      <c r="G14" s="11">
        <v>3.8909999999999999E-3</v>
      </c>
      <c r="H14" s="11">
        <v>1.1873E-2</v>
      </c>
      <c r="I14" s="11">
        <v>6.3220000000000004E-3</v>
      </c>
      <c r="J14" s="11">
        <v>6.6309999999999997E-3</v>
      </c>
      <c r="K14" s="41">
        <v>4.7239999999999999E-3</v>
      </c>
      <c r="M14" s="12">
        <v>60</v>
      </c>
      <c r="N14" s="11">
        <f t="shared" si="0"/>
        <v>5.2249999999999996E-3</v>
      </c>
      <c r="O14" s="13">
        <f t="shared" si="4"/>
        <v>96269.612417872078</v>
      </c>
      <c r="P14" s="11">
        <f t="shared" si="1"/>
        <v>3.8909999999999999E-3</v>
      </c>
      <c r="Q14" s="14">
        <f t="shared" si="5"/>
        <v>97317.916262888146</v>
      </c>
      <c r="S14" s="46">
        <f t="shared" si="2"/>
        <v>503.00872488338791</v>
      </c>
      <c r="T14" s="47">
        <f t="shared" si="3"/>
        <v>378.66401217889506</v>
      </c>
    </row>
    <row r="15" spans="1:23" x14ac:dyDescent="0.2">
      <c r="A15" s="12">
        <v>61</v>
      </c>
      <c r="B15" s="11">
        <v>8.2839999999999997E-3</v>
      </c>
      <c r="C15" s="11">
        <v>5.646E-3</v>
      </c>
      <c r="D15" s="11">
        <v>9.1009999999999997E-3</v>
      </c>
      <c r="E15" s="11">
        <v>6.208E-3</v>
      </c>
      <c r="F15" s="11">
        <v>5.5820000000000002E-3</v>
      </c>
      <c r="G15" s="11">
        <v>4.3670000000000002E-3</v>
      </c>
      <c r="H15" s="11">
        <v>1.2133E-2</v>
      </c>
      <c r="I15" s="11">
        <v>6.5620000000000001E-3</v>
      </c>
      <c r="J15" s="11">
        <v>6.9639999999999997E-3</v>
      </c>
      <c r="K15" s="41">
        <v>5.2230000000000002E-3</v>
      </c>
      <c r="M15" s="12">
        <v>61</v>
      </c>
      <c r="N15" s="11">
        <f t="shared" si="0"/>
        <v>5.5820000000000002E-3</v>
      </c>
      <c r="O15" s="13">
        <f t="shared" si="4"/>
        <v>95766.60369298869</v>
      </c>
      <c r="P15" s="11">
        <f t="shared" si="1"/>
        <v>4.3670000000000002E-3</v>
      </c>
      <c r="Q15" s="14">
        <f t="shared" si="5"/>
        <v>96939.252250709251</v>
      </c>
      <c r="S15" s="46">
        <f t="shared" si="2"/>
        <v>534.5691818142659</v>
      </c>
      <c r="T15" s="47">
        <f t="shared" si="3"/>
        <v>423.33371457885369</v>
      </c>
    </row>
    <row r="16" spans="1:23" x14ac:dyDescent="0.2">
      <c r="A16" s="12">
        <v>62</v>
      </c>
      <c r="B16" s="11">
        <v>8.8540000000000008E-3</v>
      </c>
      <c r="C16" s="11">
        <v>6.156E-3</v>
      </c>
      <c r="D16" s="11">
        <v>9.8289999999999992E-3</v>
      </c>
      <c r="E16" s="11">
        <v>6.7369999999999999E-3</v>
      </c>
      <c r="F16" s="11">
        <v>5.9839999999999997E-3</v>
      </c>
      <c r="G16" s="11">
        <v>4.8669999999999998E-3</v>
      </c>
      <c r="H16" s="11">
        <v>1.2468E-2</v>
      </c>
      <c r="I16" s="11">
        <v>6.8770000000000003E-3</v>
      </c>
      <c r="J16" s="11">
        <v>7.3119999999999999E-3</v>
      </c>
      <c r="K16" s="41">
        <v>5.764E-3</v>
      </c>
      <c r="M16" s="12">
        <v>62</v>
      </c>
      <c r="N16" s="11">
        <f t="shared" si="0"/>
        <v>5.9839999999999997E-3</v>
      </c>
      <c r="O16" s="13">
        <f t="shared" si="4"/>
        <v>95232.034511174425</v>
      </c>
      <c r="P16" s="11">
        <f t="shared" si="1"/>
        <v>4.8669999999999998E-3</v>
      </c>
      <c r="Q16" s="14">
        <f t="shared" si="5"/>
        <v>96515.918536130397</v>
      </c>
      <c r="S16" s="46">
        <f t="shared" si="2"/>
        <v>569.86849451487069</v>
      </c>
      <c r="T16" s="47">
        <f t="shared" si="3"/>
        <v>469.74297551534255</v>
      </c>
    </row>
    <row r="17" spans="1:20" x14ac:dyDescent="0.2">
      <c r="A17" s="12">
        <v>63</v>
      </c>
      <c r="B17" s="11">
        <v>9.4920000000000004E-3</v>
      </c>
      <c r="C17" s="11">
        <v>6.7229999999999998E-3</v>
      </c>
      <c r="D17" s="11">
        <v>1.0652999999999999E-2</v>
      </c>
      <c r="E17" s="11">
        <v>7.3280000000000003E-3</v>
      </c>
      <c r="F17" s="11">
        <v>6.4419999999999998E-3</v>
      </c>
      <c r="G17" s="11">
        <v>5.3940000000000004E-3</v>
      </c>
      <c r="H17" s="11">
        <v>1.2900999999999999E-2</v>
      </c>
      <c r="I17" s="11">
        <v>7.2779999999999997E-3</v>
      </c>
      <c r="J17" s="11">
        <v>7.685E-3</v>
      </c>
      <c r="K17" s="41">
        <v>6.3449999999999999E-3</v>
      </c>
      <c r="M17" s="12">
        <v>63</v>
      </c>
      <c r="N17" s="11">
        <f t="shared" si="0"/>
        <v>6.4419999999999998E-3</v>
      </c>
      <c r="O17" s="13">
        <f t="shared" si="4"/>
        <v>94662.166016659554</v>
      </c>
      <c r="P17" s="11">
        <f t="shared" si="1"/>
        <v>5.3940000000000004E-3</v>
      </c>
      <c r="Q17" s="14">
        <f t="shared" si="5"/>
        <v>96046.175560615055</v>
      </c>
      <c r="S17" s="46">
        <f t="shared" si="2"/>
        <v>609.81367347932246</v>
      </c>
      <c r="T17" s="47">
        <f t="shared" si="3"/>
        <v>518.07307097395824</v>
      </c>
    </row>
    <row r="18" spans="1:20" x14ac:dyDescent="0.2">
      <c r="A18" s="12">
        <v>64</v>
      </c>
      <c r="B18" s="11">
        <v>1.0208999999999999E-2</v>
      </c>
      <c r="C18" s="11">
        <v>7.352E-3</v>
      </c>
      <c r="D18" s="11">
        <v>1.158E-2</v>
      </c>
      <c r="E18" s="11">
        <v>7.9869999999999993E-3</v>
      </c>
      <c r="F18" s="11">
        <v>6.9690000000000004E-3</v>
      </c>
      <c r="G18" s="11">
        <v>5.9519999999999998E-3</v>
      </c>
      <c r="H18" s="11">
        <v>1.3453E-2</v>
      </c>
      <c r="I18" s="11">
        <v>7.7790000000000003E-3</v>
      </c>
      <c r="J18" s="11">
        <v>8.0929999999999995E-3</v>
      </c>
      <c r="K18" s="41">
        <v>6.9670000000000001E-3</v>
      </c>
      <c r="M18" s="12">
        <v>64</v>
      </c>
      <c r="N18" s="11">
        <f t="shared" si="0"/>
        <v>6.9690000000000004E-3</v>
      </c>
      <c r="O18" s="13">
        <f t="shared" si="4"/>
        <v>94052.352343180231</v>
      </c>
      <c r="P18" s="11">
        <f t="shared" si="1"/>
        <v>5.9519999999999998E-3</v>
      </c>
      <c r="Q18" s="14">
        <f t="shared" si="5"/>
        <v>95528.102489641096</v>
      </c>
      <c r="S18" s="46">
        <f t="shared" si="2"/>
        <v>655.45084347962984</v>
      </c>
      <c r="T18" s="47">
        <f t="shared" si="3"/>
        <v>568.58326601833687</v>
      </c>
    </row>
    <row r="19" spans="1:20" x14ac:dyDescent="0.2">
      <c r="A19" s="12">
        <v>65</v>
      </c>
      <c r="B19" s="11">
        <v>1.1013E-2</v>
      </c>
      <c r="C19" s="11">
        <v>8.0479999999999996E-3</v>
      </c>
      <c r="D19" s="11">
        <v>1.2614999999999999E-2</v>
      </c>
      <c r="E19" s="11">
        <v>8.7250000000000001E-3</v>
      </c>
      <c r="F19" s="11">
        <v>7.5799999999999999E-3</v>
      </c>
      <c r="G19" s="11">
        <v>6.5490000000000001E-3</v>
      </c>
      <c r="H19" s="11">
        <v>1.4148000000000001E-2</v>
      </c>
      <c r="I19" s="11">
        <v>8.3940000000000004E-3</v>
      </c>
      <c r="J19" s="11">
        <v>8.5500000000000003E-3</v>
      </c>
      <c r="K19" s="41">
        <v>7.6340000000000002E-3</v>
      </c>
      <c r="M19" s="12">
        <v>65</v>
      </c>
      <c r="N19" s="11">
        <f t="shared" si="0"/>
        <v>7.5799999999999999E-3</v>
      </c>
      <c r="O19" s="13">
        <f t="shared" si="4"/>
        <v>93396.901499700602</v>
      </c>
      <c r="P19" s="11">
        <f t="shared" si="1"/>
        <v>6.5490000000000001E-3</v>
      </c>
      <c r="Q19" s="14">
        <f t="shared" si="5"/>
        <v>94959.519223622759</v>
      </c>
      <c r="S19" s="46">
        <f t="shared" si="2"/>
        <v>707.94851336773718</v>
      </c>
      <c r="T19" s="47">
        <f t="shared" si="3"/>
        <v>621.8898913955054</v>
      </c>
    </row>
    <row r="20" spans="1:20" x14ac:dyDescent="0.2">
      <c r="A20" s="12">
        <v>66</v>
      </c>
      <c r="B20" s="11">
        <v>1.1916E-2</v>
      </c>
      <c r="C20" s="11">
        <v>8.8210000000000007E-3</v>
      </c>
      <c r="D20" s="11">
        <v>1.3764999999999999E-2</v>
      </c>
      <c r="E20" s="11">
        <v>9.5499999999999995E-3</v>
      </c>
      <c r="F20" s="11">
        <v>8.2900000000000005E-3</v>
      </c>
      <c r="G20" s="11">
        <v>7.1970000000000003E-3</v>
      </c>
      <c r="H20" s="11">
        <v>1.5009E-2</v>
      </c>
      <c r="I20" s="11">
        <v>9.1400000000000006E-3</v>
      </c>
      <c r="J20" s="11">
        <v>9.0650000000000001E-3</v>
      </c>
      <c r="K20" s="41">
        <v>8.3499999999999998E-3</v>
      </c>
      <c r="M20" s="12">
        <v>66</v>
      </c>
      <c r="N20" s="11">
        <f t="shared" si="0"/>
        <v>8.2900000000000005E-3</v>
      </c>
      <c r="O20" s="13">
        <f t="shared" si="4"/>
        <v>92688.952986332864</v>
      </c>
      <c r="P20" s="11">
        <f t="shared" si="1"/>
        <v>7.1970000000000003E-3</v>
      </c>
      <c r="Q20" s="14">
        <f t="shared" si="5"/>
        <v>94337.629332227254</v>
      </c>
      <c r="S20" s="46">
        <f t="shared" si="2"/>
        <v>768.39142025669571</v>
      </c>
      <c r="T20" s="47">
        <f t="shared" si="3"/>
        <v>678.94791830403847</v>
      </c>
    </row>
    <row r="21" spans="1:20" x14ac:dyDescent="0.2">
      <c r="A21" s="12">
        <v>67</v>
      </c>
      <c r="B21" s="11">
        <v>1.2930000000000001E-2</v>
      </c>
      <c r="C21" s="11">
        <v>9.6790000000000001E-3</v>
      </c>
      <c r="D21" s="11">
        <v>1.5035E-2</v>
      </c>
      <c r="E21" s="11">
        <v>1.0475999999999999E-2</v>
      </c>
      <c r="F21" s="11">
        <v>9.1140000000000006E-3</v>
      </c>
      <c r="G21" s="11">
        <v>7.9070000000000008E-3</v>
      </c>
      <c r="H21" s="11">
        <v>1.6053999999999999E-2</v>
      </c>
      <c r="I21" s="11">
        <v>1.0031999999999999E-2</v>
      </c>
      <c r="J21" s="11">
        <v>9.6520000000000009E-3</v>
      </c>
      <c r="K21" s="41">
        <v>9.1190000000000004E-3</v>
      </c>
      <c r="M21" s="12">
        <v>67</v>
      </c>
      <c r="N21" s="11">
        <f t="shared" si="0"/>
        <v>9.1140000000000006E-3</v>
      </c>
      <c r="O21" s="13">
        <f t="shared" si="4"/>
        <v>91920.561566076169</v>
      </c>
      <c r="P21" s="11">
        <f t="shared" si="1"/>
        <v>7.9070000000000008E-3</v>
      </c>
      <c r="Q21" s="14">
        <f t="shared" si="5"/>
        <v>93658.681413923216</v>
      </c>
      <c r="S21" s="46">
        <f t="shared" si="2"/>
        <v>837.7639981132088</v>
      </c>
      <c r="T21" s="47">
        <f t="shared" si="3"/>
        <v>740.55919393988734</v>
      </c>
    </row>
    <row r="22" spans="1:20" x14ac:dyDescent="0.2">
      <c r="A22" s="12">
        <v>68</v>
      </c>
      <c r="B22" s="11">
        <v>1.4067E-2</v>
      </c>
      <c r="C22" s="11">
        <v>1.0633E-2</v>
      </c>
      <c r="D22" s="11">
        <v>1.6435000000000002E-2</v>
      </c>
      <c r="E22" s="11">
        <v>1.1512E-2</v>
      </c>
      <c r="F22" s="11">
        <v>1.0066E-2</v>
      </c>
      <c r="G22" s="11">
        <v>8.6940000000000003E-3</v>
      </c>
      <c r="H22" s="11">
        <v>1.7295000000000001E-2</v>
      </c>
      <c r="I22" s="11">
        <v>1.108E-2</v>
      </c>
      <c r="J22" s="11">
        <v>1.0322E-2</v>
      </c>
      <c r="K22" s="41">
        <v>9.9500000000000005E-3</v>
      </c>
      <c r="M22" s="12">
        <v>68</v>
      </c>
      <c r="N22" s="11">
        <f t="shared" si="0"/>
        <v>1.0066E-2</v>
      </c>
      <c r="O22" s="13">
        <f t="shared" si="4"/>
        <v>91082.79756796296</v>
      </c>
      <c r="P22" s="11">
        <f t="shared" si="1"/>
        <v>8.6940000000000003E-3</v>
      </c>
      <c r="Q22" s="14">
        <f t="shared" si="5"/>
        <v>92918.122219983328</v>
      </c>
      <c r="S22" s="46">
        <f t="shared" si="2"/>
        <v>916.8394403191196</v>
      </c>
      <c r="T22" s="47">
        <f t="shared" si="3"/>
        <v>807.83015458052978</v>
      </c>
    </row>
    <row r="23" spans="1:20" x14ac:dyDescent="0.2">
      <c r="A23" s="12">
        <v>69</v>
      </c>
      <c r="B23" s="11">
        <v>1.5342E-2</v>
      </c>
      <c r="C23" s="11">
        <v>1.1691999999999999E-2</v>
      </c>
      <c r="D23" s="11">
        <v>1.7979999999999999E-2</v>
      </c>
      <c r="E23" s="11">
        <v>1.2671E-2</v>
      </c>
      <c r="F23" s="11">
        <v>1.1159000000000001E-2</v>
      </c>
      <c r="G23" s="11">
        <v>9.5720000000000006E-3</v>
      </c>
      <c r="H23" s="11">
        <v>1.874E-2</v>
      </c>
      <c r="I23" s="11">
        <v>1.2293999999999999E-2</v>
      </c>
      <c r="J23" s="11">
        <v>1.1086E-2</v>
      </c>
      <c r="K23" s="41">
        <v>1.0851E-2</v>
      </c>
      <c r="M23" s="12">
        <v>69</v>
      </c>
      <c r="N23" s="11">
        <f t="shared" si="0"/>
        <v>1.1159000000000001E-2</v>
      </c>
      <c r="O23" s="13">
        <f t="shared" si="4"/>
        <v>90165.95812764384</v>
      </c>
      <c r="P23" s="11">
        <f t="shared" si="1"/>
        <v>9.5720000000000006E-3</v>
      </c>
      <c r="Q23" s="14">
        <f t="shared" si="5"/>
        <v>92110.292065402798</v>
      </c>
      <c r="S23" s="46">
        <f t="shared" si="2"/>
        <v>1006.161926746383</v>
      </c>
      <c r="T23" s="47">
        <f t="shared" si="3"/>
        <v>881.67971565003973</v>
      </c>
    </row>
    <row r="24" spans="1:20" x14ac:dyDescent="0.2">
      <c r="A24" s="12">
        <v>70</v>
      </c>
      <c r="B24" s="11">
        <v>1.6768999999999999E-2</v>
      </c>
      <c r="C24" s="11">
        <v>1.2867999999999999E-2</v>
      </c>
      <c r="D24" s="11">
        <v>1.9687E-2</v>
      </c>
      <c r="E24" s="11">
        <v>1.3965999999999999E-2</v>
      </c>
      <c r="F24" s="11">
        <v>1.2402E-2</v>
      </c>
      <c r="G24" s="11">
        <v>1.0553999999999999E-2</v>
      </c>
      <c r="H24" s="11">
        <v>2.0396000000000001E-2</v>
      </c>
      <c r="I24" s="11">
        <v>1.3679E-2</v>
      </c>
      <c r="J24" s="11">
        <v>1.1958E-2</v>
      </c>
      <c r="K24" s="41">
        <v>1.1828999999999999E-2</v>
      </c>
      <c r="M24" s="12">
        <v>70</v>
      </c>
      <c r="N24" s="11">
        <f t="shared" si="0"/>
        <v>1.2402E-2</v>
      </c>
      <c r="O24" s="13">
        <f t="shared" si="4"/>
        <v>89159.796200897457</v>
      </c>
      <c r="P24" s="11">
        <f t="shared" si="1"/>
        <v>1.0553999999999999E-2</v>
      </c>
      <c r="Q24" s="14">
        <f t="shared" si="5"/>
        <v>91228.612349752759</v>
      </c>
      <c r="S24" s="46">
        <f t="shared" si="2"/>
        <v>1105.7597924835281</v>
      </c>
      <c r="T24" s="47">
        <f t="shared" si="3"/>
        <v>962.82677473928197</v>
      </c>
    </row>
    <row r="25" spans="1:20" x14ac:dyDescent="0.2">
      <c r="A25" s="12">
        <v>71</v>
      </c>
      <c r="B25" s="11">
        <v>1.8363000000000001E-2</v>
      </c>
      <c r="C25" s="11">
        <v>1.4171E-2</v>
      </c>
      <c r="D25" s="11">
        <v>2.1576999999999999E-2</v>
      </c>
      <c r="E25" s="11">
        <v>1.5410999999999999E-2</v>
      </c>
      <c r="F25" s="11">
        <v>1.3802999999999999E-2</v>
      </c>
      <c r="G25" s="11">
        <v>1.1653E-2</v>
      </c>
      <c r="H25" s="11">
        <v>2.2269000000000001E-2</v>
      </c>
      <c r="I25" s="11">
        <v>1.524E-2</v>
      </c>
      <c r="J25" s="11">
        <v>1.2955E-2</v>
      </c>
      <c r="K25" s="41">
        <v>1.2895999999999999E-2</v>
      </c>
      <c r="M25" s="12">
        <v>71</v>
      </c>
      <c r="N25" s="11">
        <f t="shared" si="0"/>
        <v>1.3802999999999999E-2</v>
      </c>
      <c r="O25" s="13">
        <f t="shared" si="4"/>
        <v>88054.036408413929</v>
      </c>
      <c r="P25" s="11">
        <f t="shared" si="1"/>
        <v>1.1653E-2</v>
      </c>
      <c r="Q25" s="14">
        <f t="shared" si="5"/>
        <v>90265.785575013477</v>
      </c>
      <c r="S25" s="46">
        <f t="shared" si="2"/>
        <v>1215.4098645453341</v>
      </c>
      <c r="T25" s="47">
        <f t="shared" si="3"/>
        <v>1051.8671993056341</v>
      </c>
    </row>
    <row r="26" spans="1:20" x14ac:dyDescent="0.2">
      <c r="A26" s="12">
        <v>72</v>
      </c>
      <c r="B26" s="11">
        <v>2.0140999999999999E-2</v>
      </c>
      <c r="C26" s="11">
        <v>1.5613999999999999E-2</v>
      </c>
      <c r="D26" s="11">
        <v>2.3674000000000001E-2</v>
      </c>
      <c r="E26" s="11">
        <v>1.702E-2</v>
      </c>
      <c r="F26" s="11">
        <v>1.5375E-2</v>
      </c>
      <c r="G26" s="11">
        <v>1.2886E-2</v>
      </c>
      <c r="H26" s="11">
        <v>2.4369999999999999E-2</v>
      </c>
      <c r="I26" s="11">
        <v>1.6979000000000001E-2</v>
      </c>
      <c r="J26" s="11">
        <v>1.4095999999999999E-2</v>
      </c>
      <c r="K26" s="41">
        <v>1.4068000000000001E-2</v>
      </c>
      <c r="M26" s="12">
        <v>72</v>
      </c>
      <c r="N26" s="11">
        <f t="shared" si="0"/>
        <v>1.5375E-2</v>
      </c>
      <c r="O26" s="13">
        <f t="shared" si="4"/>
        <v>86838.626543868595</v>
      </c>
      <c r="P26" s="11">
        <f t="shared" si="1"/>
        <v>1.2886E-2</v>
      </c>
      <c r="Q26" s="14">
        <f t="shared" si="5"/>
        <v>89213.918375707843</v>
      </c>
      <c r="S26" s="46">
        <f t="shared" si="2"/>
        <v>1335.1438831119885</v>
      </c>
      <c r="T26" s="47">
        <f t="shared" si="3"/>
        <v>1149.6105521893624</v>
      </c>
    </row>
    <row r="27" spans="1:20" x14ac:dyDescent="0.2">
      <c r="A27" s="12">
        <v>73</v>
      </c>
      <c r="B27" s="11">
        <v>2.2127000000000001E-2</v>
      </c>
      <c r="C27" s="11">
        <v>1.721E-2</v>
      </c>
      <c r="D27" s="11">
        <v>2.6008E-2</v>
      </c>
      <c r="E27" s="11">
        <v>1.8806E-2</v>
      </c>
      <c r="F27" s="11">
        <v>1.7129999999999999E-2</v>
      </c>
      <c r="G27" s="11">
        <v>1.427E-2</v>
      </c>
      <c r="H27" s="11">
        <v>2.6713000000000001E-2</v>
      </c>
      <c r="I27" s="11">
        <v>1.89E-2</v>
      </c>
      <c r="J27" s="11">
        <v>1.5406E-2</v>
      </c>
      <c r="K27" s="41">
        <v>1.5358999999999999E-2</v>
      </c>
      <c r="M27" s="12">
        <v>73</v>
      </c>
      <c r="N27" s="11">
        <f t="shared" si="0"/>
        <v>1.7129999999999999E-2</v>
      </c>
      <c r="O27" s="13">
        <f t="shared" si="4"/>
        <v>85503.482660756606</v>
      </c>
      <c r="P27" s="11">
        <f t="shared" si="1"/>
        <v>1.427E-2</v>
      </c>
      <c r="Q27" s="14">
        <f t="shared" si="5"/>
        <v>88064.30782351848</v>
      </c>
      <c r="S27" s="46">
        <f t="shared" si="2"/>
        <v>1464.6746579787578</v>
      </c>
      <c r="T27" s="47">
        <f t="shared" si="3"/>
        <v>1256.6776726416138</v>
      </c>
    </row>
    <row r="28" spans="1:20" x14ac:dyDescent="0.2">
      <c r="A28" s="12">
        <v>74</v>
      </c>
      <c r="B28" s="11">
        <v>2.4344999999999999E-2</v>
      </c>
      <c r="C28" s="11">
        <v>1.8977000000000001E-2</v>
      </c>
      <c r="D28" s="11">
        <v>2.8608000000000001E-2</v>
      </c>
      <c r="E28" s="11">
        <v>2.0782999999999999E-2</v>
      </c>
      <c r="F28" s="11">
        <v>1.9088000000000001E-2</v>
      </c>
      <c r="G28" s="11">
        <v>1.5824999999999999E-2</v>
      </c>
      <c r="H28" s="11">
        <v>2.9315999999999998E-2</v>
      </c>
      <c r="I28" s="11">
        <v>2.1009E-2</v>
      </c>
      <c r="J28" s="11">
        <v>1.6914999999999999E-2</v>
      </c>
      <c r="K28" s="41">
        <v>1.6794E-2</v>
      </c>
      <c r="M28" s="12">
        <v>74</v>
      </c>
      <c r="N28" s="11">
        <f t="shared" si="0"/>
        <v>1.9088000000000001E-2</v>
      </c>
      <c r="O28" s="13">
        <f t="shared" si="4"/>
        <v>84038.808002777849</v>
      </c>
      <c r="P28" s="11">
        <f t="shared" si="1"/>
        <v>1.5824999999999999E-2</v>
      </c>
      <c r="Q28" s="14">
        <f t="shared" si="5"/>
        <v>86807.630150876867</v>
      </c>
      <c r="S28" s="46">
        <f t="shared" si="2"/>
        <v>1604.132767157018</v>
      </c>
      <c r="T28" s="47">
        <f t="shared" si="3"/>
        <v>1373.7307471376262</v>
      </c>
    </row>
    <row r="29" spans="1:20" x14ac:dyDescent="0.2">
      <c r="A29" s="12">
        <v>75</v>
      </c>
      <c r="B29" s="11">
        <v>2.6825999999999999E-2</v>
      </c>
      <c r="C29" s="11">
        <v>2.0937999999999998E-2</v>
      </c>
      <c r="D29" s="11">
        <v>3.1507E-2</v>
      </c>
      <c r="E29" s="11">
        <v>2.2970999999999998E-2</v>
      </c>
      <c r="F29" s="11">
        <v>2.1278999999999999E-2</v>
      </c>
      <c r="G29" s="11">
        <v>1.7576999999999999E-2</v>
      </c>
      <c r="H29" s="11">
        <v>3.2205999999999999E-2</v>
      </c>
      <c r="I29" s="11">
        <v>2.3314999999999999E-2</v>
      </c>
      <c r="J29" s="11">
        <v>1.8658999999999999E-2</v>
      </c>
      <c r="K29" s="41">
        <v>1.8397E-2</v>
      </c>
      <c r="M29" s="12">
        <v>75</v>
      </c>
      <c r="N29" s="11">
        <f t="shared" si="0"/>
        <v>2.1278999999999999E-2</v>
      </c>
      <c r="O29" s="13">
        <f t="shared" si="4"/>
        <v>82434.675235620831</v>
      </c>
      <c r="P29" s="11">
        <f t="shared" si="1"/>
        <v>1.7576999999999999E-2</v>
      </c>
      <c r="Q29" s="14">
        <f t="shared" si="5"/>
        <v>85433.89940373924</v>
      </c>
      <c r="S29" s="46">
        <f t="shared" si="2"/>
        <v>1754.1274543387844</v>
      </c>
      <c r="T29" s="47">
        <f t="shared" si="3"/>
        <v>1501.6716498195165</v>
      </c>
    </row>
    <row r="30" spans="1:20" x14ac:dyDescent="0.2">
      <c r="A30" s="12">
        <v>76</v>
      </c>
      <c r="B30" s="11">
        <v>2.9607999999999999E-2</v>
      </c>
      <c r="C30" s="11">
        <v>2.3118E-2</v>
      </c>
      <c r="D30" s="11">
        <v>3.474E-2</v>
      </c>
      <c r="E30" s="11">
        <v>2.5392999999999999E-2</v>
      </c>
      <c r="F30" s="11">
        <v>2.3737999999999999E-2</v>
      </c>
      <c r="G30" s="11">
        <v>1.9554999999999999E-2</v>
      </c>
      <c r="H30" s="11">
        <v>3.5415000000000002E-2</v>
      </c>
      <c r="I30" s="11">
        <v>2.5831E-2</v>
      </c>
      <c r="J30" s="11">
        <v>2.0684000000000001E-2</v>
      </c>
      <c r="K30" s="41">
        <v>2.0201E-2</v>
      </c>
      <c r="M30" s="12">
        <v>76</v>
      </c>
      <c r="N30" s="11">
        <f t="shared" si="0"/>
        <v>2.3737999999999999E-2</v>
      </c>
      <c r="O30" s="13">
        <f t="shared" si="4"/>
        <v>80680.547781282046</v>
      </c>
      <c r="P30" s="11">
        <f t="shared" si="1"/>
        <v>1.9554999999999999E-2</v>
      </c>
      <c r="Q30" s="14">
        <f t="shared" si="5"/>
        <v>83932.227753919724</v>
      </c>
      <c r="S30" s="46">
        <f t="shared" si="2"/>
        <v>1915.1948432320787</v>
      </c>
      <c r="T30" s="47">
        <f t="shared" si="3"/>
        <v>1641.294713727897</v>
      </c>
    </row>
    <row r="31" spans="1:20" x14ac:dyDescent="0.2">
      <c r="A31" s="12">
        <v>77</v>
      </c>
      <c r="B31" s="11">
        <v>3.2735E-2</v>
      </c>
      <c r="C31" s="11">
        <v>2.5554E-2</v>
      </c>
      <c r="D31" s="11">
        <v>3.8345999999999998E-2</v>
      </c>
      <c r="E31" s="11">
        <v>2.8080999999999998E-2</v>
      </c>
      <c r="F31" s="11">
        <v>2.6509999999999999E-2</v>
      </c>
      <c r="G31" s="11">
        <v>2.1788999999999999E-2</v>
      </c>
      <c r="H31" s="11">
        <v>3.8987000000000001E-2</v>
      </c>
      <c r="I31" s="11">
        <v>2.8576000000000001E-2</v>
      </c>
      <c r="J31" s="11">
        <v>2.3036999999999998E-2</v>
      </c>
      <c r="K31" s="41">
        <v>2.2238999999999998E-2</v>
      </c>
      <c r="M31" s="12">
        <v>77</v>
      </c>
      <c r="N31" s="11">
        <f t="shared" si="0"/>
        <v>2.6509999999999999E-2</v>
      </c>
      <c r="O31" s="13">
        <f t="shared" si="4"/>
        <v>78765.352938049968</v>
      </c>
      <c r="P31" s="11">
        <f t="shared" si="1"/>
        <v>2.1788999999999999E-2</v>
      </c>
      <c r="Q31" s="14">
        <f t="shared" si="5"/>
        <v>82290.933040191827</v>
      </c>
      <c r="S31" s="46">
        <f t="shared" si="2"/>
        <v>2088.0695063877065</v>
      </c>
      <c r="T31" s="47">
        <f t="shared" si="3"/>
        <v>1793.0371400127333</v>
      </c>
    </row>
    <row r="32" spans="1:20" x14ac:dyDescent="0.2">
      <c r="A32" s="12">
        <v>78</v>
      </c>
      <c r="B32" s="11">
        <v>3.6257999999999999E-2</v>
      </c>
      <c r="C32" s="11">
        <v>2.8288000000000001E-2</v>
      </c>
      <c r="D32" s="11">
        <v>4.2368999999999997E-2</v>
      </c>
      <c r="E32" s="11">
        <v>3.1074000000000001E-2</v>
      </c>
      <c r="F32" s="11">
        <v>2.9651E-2</v>
      </c>
      <c r="G32" s="11">
        <v>2.4315E-2</v>
      </c>
      <c r="H32" s="11">
        <v>4.2970000000000001E-2</v>
      </c>
      <c r="I32" s="11">
        <v>3.1576E-2</v>
      </c>
      <c r="J32" s="11">
        <v>2.5777000000000001E-2</v>
      </c>
      <c r="K32" s="41">
        <v>2.4548E-2</v>
      </c>
      <c r="M32" s="12">
        <v>78</v>
      </c>
      <c r="N32" s="11">
        <f t="shared" si="0"/>
        <v>2.9651E-2</v>
      </c>
      <c r="O32" s="13">
        <f t="shared" si="4"/>
        <v>76677.283431662261</v>
      </c>
      <c r="P32" s="11">
        <f t="shared" si="1"/>
        <v>2.4315E-2</v>
      </c>
      <c r="Q32" s="14">
        <f t="shared" si="5"/>
        <v>80497.895900179094</v>
      </c>
      <c r="S32" s="46">
        <f t="shared" si="2"/>
        <v>2273.5581310322159</v>
      </c>
      <c r="T32" s="47">
        <f t="shared" si="3"/>
        <v>1957.3063388128503</v>
      </c>
    </row>
    <row r="33" spans="1:20" x14ac:dyDescent="0.2">
      <c r="A33" s="12">
        <v>79</v>
      </c>
      <c r="B33" s="11">
        <v>4.0231999999999997E-2</v>
      </c>
      <c r="C33" s="11">
        <v>3.1365999999999998E-2</v>
      </c>
      <c r="D33" s="11">
        <v>4.6856000000000002E-2</v>
      </c>
      <c r="E33" s="11">
        <v>3.4417999999999997E-2</v>
      </c>
      <c r="F33" s="11">
        <v>3.3224999999999998E-2</v>
      </c>
      <c r="G33" s="11">
        <v>2.7175999999999999E-2</v>
      </c>
      <c r="H33" s="11">
        <v>4.7419999999999997E-2</v>
      </c>
      <c r="I33" s="11">
        <v>3.4868000000000003E-2</v>
      </c>
      <c r="J33" s="11">
        <v>2.8965999999999999E-2</v>
      </c>
      <c r="K33" s="41">
        <v>2.7168000000000001E-2</v>
      </c>
      <c r="M33" s="12">
        <v>79</v>
      </c>
      <c r="N33" s="11">
        <f t="shared" si="0"/>
        <v>3.3224999999999998E-2</v>
      </c>
      <c r="O33" s="13">
        <f t="shared" si="4"/>
        <v>74403.725300630045</v>
      </c>
      <c r="P33" s="11">
        <f t="shared" si="1"/>
        <v>2.7175999999999999E-2</v>
      </c>
      <c r="Q33" s="14">
        <f t="shared" si="5"/>
        <v>78540.589561366243</v>
      </c>
      <c r="S33" s="46">
        <f t="shared" si="2"/>
        <v>2472.0637731134339</v>
      </c>
      <c r="T33" s="47">
        <f t="shared" si="3"/>
        <v>2134.4190619196888</v>
      </c>
    </row>
    <row r="34" spans="1:20" x14ac:dyDescent="0.2">
      <c r="A34" s="12">
        <v>80</v>
      </c>
      <c r="B34" s="11">
        <v>4.4721999999999998E-2</v>
      </c>
      <c r="C34" s="11">
        <v>3.4844E-2</v>
      </c>
      <c r="D34" s="11">
        <v>5.1859000000000002E-2</v>
      </c>
      <c r="E34" s="11">
        <v>3.8163999999999997E-2</v>
      </c>
      <c r="F34" s="11">
        <v>3.7307E-2</v>
      </c>
      <c r="G34" s="11">
        <v>3.0419000000000002E-2</v>
      </c>
      <c r="H34" s="11">
        <v>5.2398E-2</v>
      </c>
      <c r="I34" s="11">
        <v>3.8501000000000001E-2</v>
      </c>
      <c r="J34" s="11">
        <v>3.2675000000000003E-2</v>
      </c>
      <c r="K34" s="41">
        <v>3.0141999999999999E-2</v>
      </c>
      <c r="M34" s="12">
        <v>80</v>
      </c>
      <c r="N34" s="11">
        <f t="shared" si="0"/>
        <v>3.7307E-2</v>
      </c>
      <c r="O34" s="13">
        <f t="shared" si="4"/>
        <v>71931.661527516611</v>
      </c>
      <c r="P34" s="11">
        <f t="shared" si="1"/>
        <v>3.0419000000000002E-2</v>
      </c>
      <c r="Q34" s="14">
        <f t="shared" si="5"/>
        <v>76406.170499446554</v>
      </c>
      <c r="S34" s="46">
        <f t="shared" si="2"/>
        <v>2683.5544966070593</v>
      </c>
      <c r="T34" s="47">
        <f t="shared" si="3"/>
        <v>2324.1993004226679</v>
      </c>
    </row>
    <row r="35" spans="1:20" x14ac:dyDescent="0.2">
      <c r="A35" s="12">
        <v>81</v>
      </c>
      <c r="B35" s="11">
        <v>4.9794999999999999E-2</v>
      </c>
      <c r="C35" s="11">
        <v>3.8782999999999998E-2</v>
      </c>
      <c r="D35" s="11">
        <v>5.7433999999999999E-2</v>
      </c>
      <c r="E35" s="11">
        <v>4.2368000000000003E-2</v>
      </c>
      <c r="F35" s="11">
        <v>4.1980000000000003E-2</v>
      </c>
      <c r="G35" s="11">
        <v>3.4100999999999999E-2</v>
      </c>
      <c r="H35" s="11">
        <v>5.7967999999999999E-2</v>
      </c>
      <c r="I35" s="11">
        <v>4.2529999999999998E-2</v>
      </c>
      <c r="J35" s="11">
        <v>3.6983000000000002E-2</v>
      </c>
      <c r="K35" s="41">
        <v>3.3515999999999997E-2</v>
      </c>
      <c r="M35" s="12">
        <v>81</v>
      </c>
      <c r="N35" s="11">
        <f t="shared" si="0"/>
        <v>4.1980000000000003E-2</v>
      </c>
      <c r="O35" s="13">
        <f t="shared" si="4"/>
        <v>69248.107030909552</v>
      </c>
      <c r="P35" s="11">
        <f t="shared" si="1"/>
        <v>3.4100999999999999E-2</v>
      </c>
      <c r="Q35" s="14">
        <f t="shared" si="5"/>
        <v>74081.971199023887</v>
      </c>
      <c r="S35" s="46">
        <f t="shared" si="2"/>
        <v>2907.0355331575847</v>
      </c>
      <c r="T35" s="47">
        <f t="shared" si="3"/>
        <v>2526.269299857915</v>
      </c>
    </row>
    <row r="36" spans="1:20" x14ac:dyDescent="0.2">
      <c r="A36" s="12">
        <v>82</v>
      </c>
      <c r="B36" s="11">
        <v>5.5525999999999999E-2</v>
      </c>
      <c r="C36" s="11">
        <v>4.3246E-2</v>
      </c>
      <c r="D36" s="11">
        <v>6.3644000000000006E-2</v>
      </c>
      <c r="E36" s="11">
        <v>4.7092000000000002E-2</v>
      </c>
      <c r="F36" s="11">
        <v>4.7333E-2</v>
      </c>
      <c r="G36" s="11">
        <v>3.8286000000000001E-2</v>
      </c>
      <c r="H36" s="11">
        <v>6.4194000000000001E-2</v>
      </c>
      <c r="I36" s="11">
        <v>4.7018999999999998E-2</v>
      </c>
      <c r="J36" s="11">
        <v>4.1977E-2</v>
      </c>
      <c r="K36" s="41">
        <v>3.7345000000000003E-2</v>
      </c>
      <c r="M36" s="12">
        <v>82</v>
      </c>
      <c r="N36" s="11">
        <f t="shared" ref="N36:N67" si="6">IF($M$1=$B$2,B36,IF($M$1=$D$2,D36,IF($M$1=$F$2,F36,IF($M$1=$H$2,H36,IF($M$1=$J$2,J36,"error")))))</f>
        <v>4.7333E-2</v>
      </c>
      <c r="O36" s="13">
        <f t="shared" si="4"/>
        <v>66341.071497751967</v>
      </c>
      <c r="P36" s="11">
        <f t="shared" ref="P36:P67" si="7">IF($M$1=$B$2,C36,IF($M$1=$D$2,E36,IF($M$1=$F$2,G36,IF($M$1=$H$2,I36,IF($M$1=$J$2,K36,"error")))))</f>
        <v>3.8286000000000001E-2</v>
      </c>
      <c r="Q36" s="14">
        <f t="shared" si="5"/>
        <v>71555.701899165972</v>
      </c>
      <c r="S36" s="46">
        <f t="shared" ref="S36:S67" si="8">O36-O37</f>
        <v>3140.1219372030901</v>
      </c>
      <c r="T36" s="47">
        <f t="shared" ref="T36:T67" si="9">Q36-Q37</f>
        <v>2739.5816029114649</v>
      </c>
    </row>
    <row r="37" spans="1:20" x14ac:dyDescent="0.2">
      <c r="A37" s="12">
        <v>83</v>
      </c>
      <c r="B37" s="11">
        <v>6.1996000000000002E-2</v>
      </c>
      <c r="C37" s="11">
        <v>4.8305000000000001E-2</v>
      </c>
      <c r="D37" s="11">
        <v>7.0560999999999999E-2</v>
      </c>
      <c r="E37" s="11">
        <v>5.2396999999999999E-2</v>
      </c>
      <c r="F37" s="11">
        <v>5.3459E-2</v>
      </c>
      <c r="G37" s="11">
        <v>4.3043999999999999E-2</v>
      </c>
      <c r="H37" s="11">
        <v>7.1142999999999998E-2</v>
      </c>
      <c r="I37" s="11">
        <v>5.2039000000000002E-2</v>
      </c>
      <c r="J37" s="11">
        <v>4.7753999999999998E-2</v>
      </c>
      <c r="K37" s="41">
        <v>4.1685E-2</v>
      </c>
      <c r="M37" s="12">
        <v>83</v>
      </c>
      <c r="N37" s="11">
        <f t="shared" si="6"/>
        <v>5.3459E-2</v>
      </c>
      <c r="O37" s="13">
        <f t="shared" si="4"/>
        <v>63200.949560548877</v>
      </c>
      <c r="P37" s="11">
        <f t="shared" si="7"/>
        <v>4.3043999999999999E-2</v>
      </c>
      <c r="Q37" s="14">
        <f t="shared" si="5"/>
        <v>68816.120296254507</v>
      </c>
      <c r="S37" s="46">
        <f t="shared" si="8"/>
        <v>3378.6595625573827</v>
      </c>
      <c r="T37" s="47">
        <f t="shared" si="9"/>
        <v>2962.121082031983</v>
      </c>
    </row>
    <row r="38" spans="1:20" x14ac:dyDescent="0.2">
      <c r="A38" s="12">
        <v>84</v>
      </c>
      <c r="B38" s="11">
        <v>6.9290000000000004E-2</v>
      </c>
      <c r="C38" s="11">
        <v>5.4031999999999997E-2</v>
      </c>
      <c r="D38" s="11">
        <v>7.8260999999999997E-2</v>
      </c>
      <c r="E38" s="11">
        <v>5.8347999999999997E-2</v>
      </c>
      <c r="F38" s="11">
        <v>6.0449000000000003E-2</v>
      </c>
      <c r="G38" s="11">
        <v>4.8457E-2</v>
      </c>
      <c r="H38" s="11">
        <v>7.8879000000000005E-2</v>
      </c>
      <c r="I38" s="11">
        <v>5.7667000000000003E-2</v>
      </c>
      <c r="J38" s="11">
        <v>5.4420999999999997E-2</v>
      </c>
      <c r="K38" s="41">
        <v>4.6604E-2</v>
      </c>
      <c r="M38" s="12">
        <v>84</v>
      </c>
      <c r="N38" s="11">
        <f t="shared" si="6"/>
        <v>6.0449000000000003E-2</v>
      </c>
      <c r="O38" s="13">
        <f t="shared" si="4"/>
        <v>59822.289997991495</v>
      </c>
      <c r="P38" s="11">
        <f t="shared" si="7"/>
        <v>4.8457E-2</v>
      </c>
      <c r="Q38" s="14">
        <f t="shared" si="5"/>
        <v>65853.999214222524</v>
      </c>
      <c r="S38" s="46">
        <f t="shared" si="8"/>
        <v>3616.197608088587</v>
      </c>
      <c r="T38" s="47">
        <f t="shared" si="9"/>
        <v>3191.0872399235814</v>
      </c>
    </row>
    <row r="39" spans="1:20" x14ac:dyDescent="0.2">
      <c r="A39" s="12">
        <v>85</v>
      </c>
      <c r="B39" s="11">
        <v>7.7496999999999996E-2</v>
      </c>
      <c r="C39" s="11">
        <v>6.0504000000000002E-2</v>
      </c>
      <c r="D39" s="11">
        <v>8.6831000000000005E-2</v>
      </c>
      <c r="E39" s="11">
        <v>6.5010999999999999E-2</v>
      </c>
      <c r="F39" s="11">
        <v>6.8395999999999998E-2</v>
      </c>
      <c r="G39" s="11">
        <v>5.4613000000000002E-2</v>
      </c>
      <c r="H39" s="11">
        <v>8.7471999999999994E-2</v>
      </c>
      <c r="I39" s="11">
        <v>6.3981999999999997E-2</v>
      </c>
      <c r="J39" s="11">
        <v>6.2095999999999998E-2</v>
      </c>
      <c r="K39" s="41">
        <v>5.2177000000000001E-2</v>
      </c>
      <c r="M39" s="12">
        <v>85</v>
      </c>
      <c r="N39" s="11">
        <f t="shared" si="6"/>
        <v>6.8395999999999998E-2</v>
      </c>
      <c r="O39" s="13">
        <f t="shared" si="4"/>
        <v>56206.092389902908</v>
      </c>
      <c r="P39" s="11">
        <f t="shared" si="7"/>
        <v>5.4613000000000002E-2</v>
      </c>
      <c r="Q39" s="14">
        <f t="shared" si="5"/>
        <v>62662.911974298942</v>
      </c>
      <c r="S39" s="46">
        <f t="shared" si="8"/>
        <v>3844.2718950998024</v>
      </c>
      <c r="T39" s="47">
        <f t="shared" si="9"/>
        <v>3422.2096116523899</v>
      </c>
    </row>
    <row r="40" spans="1:20" x14ac:dyDescent="0.2">
      <c r="A40" s="12">
        <v>86</v>
      </c>
      <c r="B40" s="11">
        <v>8.6711999999999997E-2</v>
      </c>
      <c r="C40" s="11">
        <v>6.7801E-2</v>
      </c>
      <c r="D40" s="11">
        <v>9.6365000000000006E-2</v>
      </c>
      <c r="E40" s="11">
        <v>7.2456999999999994E-2</v>
      </c>
      <c r="F40" s="11">
        <v>7.7396000000000006E-2</v>
      </c>
      <c r="G40" s="11">
        <v>6.1610999999999999E-2</v>
      </c>
      <c r="H40" s="11">
        <v>9.6993999999999997E-2</v>
      </c>
      <c r="I40" s="11">
        <v>7.1068000000000006E-2</v>
      </c>
      <c r="J40" s="11">
        <v>7.0916000000000007E-2</v>
      </c>
      <c r="K40" s="41">
        <v>5.8485000000000002E-2</v>
      </c>
      <c r="M40" s="12">
        <v>86</v>
      </c>
      <c r="N40" s="11">
        <f t="shared" si="6"/>
        <v>7.7396000000000006E-2</v>
      </c>
      <c r="O40" s="13">
        <f t="shared" si="4"/>
        <v>52361.820494803105</v>
      </c>
      <c r="P40" s="11">
        <f t="shared" si="7"/>
        <v>6.1610999999999999E-2</v>
      </c>
      <c r="Q40" s="14">
        <f t="shared" si="5"/>
        <v>59240.702362646553</v>
      </c>
      <c r="S40" s="46">
        <f t="shared" si="8"/>
        <v>4052.5954590157853</v>
      </c>
      <c r="T40" s="47">
        <f t="shared" si="9"/>
        <v>3649.8789132650127</v>
      </c>
    </row>
    <row r="41" spans="1:20" x14ac:dyDescent="0.2">
      <c r="A41" s="12">
        <v>87</v>
      </c>
      <c r="B41" s="11">
        <v>9.7037999999999999E-2</v>
      </c>
      <c r="C41" s="11">
        <v>7.6011999999999996E-2</v>
      </c>
      <c r="D41" s="11">
        <v>0.106965</v>
      </c>
      <c r="E41" s="11">
        <v>8.0765000000000003E-2</v>
      </c>
      <c r="F41" s="11">
        <v>8.7552000000000005E-2</v>
      </c>
      <c r="G41" s="11">
        <v>6.9553000000000004E-2</v>
      </c>
      <c r="H41" s="11">
        <v>0.107531</v>
      </c>
      <c r="I41" s="11">
        <v>7.9011999999999999E-2</v>
      </c>
      <c r="J41" s="11">
        <v>8.1032000000000007E-2</v>
      </c>
      <c r="K41" s="41">
        <v>6.5622E-2</v>
      </c>
      <c r="M41" s="12">
        <v>87</v>
      </c>
      <c r="N41" s="11">
        <f t="shared" si="6"/>
        <v>8.7552000000000005E-2</v>
      </c>
      <c r="O41" s="13">
        <f t="shared" si="4"/>
        <v>48309.22503578732</v>
      </c>
      <c r="P41" s="11">
        <f t="shared" si="7"/>
        <v>6.9553000000000004E-2</v>
      </c>
      <c r="Q41" s="14">
        <f t="shared" si="5"/>
        <v>55590.82344938154</v>
      </c>
      <c r="S41" s="46">
        <f t="shared" si="8"/>
        <v>4229.5692703332461</v>
      </c>
      <c r="T41" s="47">
        <f t="shared" si="9"/>
        <v>3866.5085433748318</v>
      </c>
    </row>
    <row r="42" spans="1:20" x14ac:dyDescent="0.2">
      <c r="A42" s="12">
        <v>88</v>
      </c>
      <c r="B42" s="11">
        <v>0.10859099999999999</v>
      </c>
      <c r="C42" s="11">
        <v>8.523E-2</v>
      </c>
      <c r="D42" s="11">
        <v>0.11874999999999999</v>
      </c>
      <c r="E42" s="11">
        <v>9.0029999999999999E-2</v>
      </c>
      <c r="F42" s="11">
        <v>9.8977999999999997E-2</v>
      </c>
      <c r="G42" s="11">
        <v>7.8549999999999995E-2</v>
      </c>
      <c r="H42" s="11">
        <v>0.119182</v>
      </c>
      <c r="I42" s="11">
        <v>8.7909000000000001E-2</v>
      </c>
      <c r="J42" s="11">
        <v>9.2621999999999996E-2</v>
      </c>
      <c r="K42" s="41">
        <v>7.3689000000000004E-2</v>
      </c>
      <c r="M42" s="12">
        <v>88</v>
      </c>
      <c r="N42" s="11">
        <f t="shared" si="6"/>
        <v>9.8977999999999997E-2</v>
      </c>
      <c r="O42" s="13">
        <f t="shared" si="4"/>
        <v>44079.655765454074</v>
      </c>
      <c r="P42" s="11">
        <f t="shared" si="7"/>
        <v>7.8549999999999995E-2</v>
      </c>
      <c r="Q42" s="14">
        <f t="shared" si="5"/>
        <v>51724.314906006708</v>
      </c>
      <c r="S42" s="46">
        <f t="shared" si="8"/>
        <v>4362.9161683531129</v>
      </c>
      <c r="T42" s="47">
        <f t="shared" si="9"/>
        <v>4062.944935866828</v>
      </c>
    </row>
    <row r="43" spans="1:20" x14ac:dyDescent="0.2">
      <c r="A43" s="12">
        <v>89</v>
      </c>
      <c r="B43" s="11">
        <v>0.121499</v>
      </c>
      <c r="C43" s="11">
        <v>9.5562999999999995E-2</v>
      </c>
      <c r="D43" s="11">
        <v>0.13184999999999999</v>
      </c>
      <c r="E43" s="11">
        <v>0.100356</v>
      </c>
      <c r="F43" s="11">
        <v>0.111806</v>
      </c>
      <c r="G43" s="11">
        <v>8.8722999999999996E-2</v>
      </c>
      <c r="H43" s="11">
        <v>0.13205700000000001</v>
      </c>
      <c r="I43" s="11">
        <v>9.7861000000000004E-2</v>
      </c>
      <c r="J43" s="11">
        <v>0.105887</v>
      </c>
      <c r="K43" s="41">
        <v>8.2798999999999998E-2</v>
      </c>
      <c r="M43" s="12">
        <v>89</v>
      </c>
      <c r="N43" s="11">
        <f t="shared" si="6"/>
        <v>0.111806</v>
      </c>
      <c r="O43" s="13">
        <f t="shared" si="4"/>
        <v>39716.739597100961</v>
      </c>
      <c r="P43" s="11">
        <f t="shared" si="7"/>
        <v>8.8722999999999996E-2</v>
      </c>
      <c r="Q43" s="14">
        <f t="shared" si="5"/>
        <v>47661.36997013988</v>
      </c>
      <c r="S43" s="46">
        <f t="shared" si="8"/>
        <v>4440.5697873934696</v>
      </c>
      <c r="T43" s="47">
        <f t="shared" si="9"/>
        <v>4228.6597278607223</v>
      </c>
    </row>
    <row r="44" spans="1:20" x14ac:dyDescent="0.2">
      <c r="A44" s="12">
        <v>90</v>
      </c>
      <c r="B44" s="11">
        <v>0.135908</v>
      </c>
      <c r="C44" s="11">
        <v>0.107126</v>
      </c>
      <c r="D44" s="11">
        <v>0.14641000000000001</v>
      </c>
      <c r="E44" s="11">
        <v>0.11186500000000001</v>
      </c>
      <c r="F44" s="11">
        <v>0.12619</v>
      </c>
      <c r="G44" s="11">
        <v>0.100207</v>
      </c>
      <c r="H44" s="11">
        <v>0.146282</v>
      </c>
      <c r="I44" s="11">
        <v>0.108983</v>
      </c>
      <c r="J44" s="11">
        <v>0.12106</v>
      </c>
      <c r="K44" s="41">
        <v>9.3081999999999998E-2</v>
      </c>
      <c r="M44" s="12">
        <v>90</v>
      </c>
      <c r="N44" s="11">
        <f t="shared" si="6"/>
        <v>0.12619</v>
      </c>
      <c r="O44" s="13">
        <f t="shared" si="4"/>
        <v>35276.169809707491</v>
      </c>
      <c r="P44" s="11">
        <f t="shared" si="7"/>
        <v>0.100207</v>
      </c>
      <c r="Q44" s="14">
        <f t="shared" si="5"/>
        <v>43432.710242279158</v>
      </c>
      <c r="S44" s="46">
        <f t="shared" si="8"/>
        <v>4451.4998682869882</v>
      </c>
      <c r="T44" s="47">
        <f t="shared" si="9"/>
        <v>4352.2615952480701</v>
      </c>
    </row>
    <row r="45" spans="1:20" x14ac:dyDescent="0.2">
      <c r="A45" s="12">
        <v>91</v>
      </c>
      <c r="B45" s="11">
        <v>0.15132200000000001</v>
      </c>
      <c r="C45" s="11">
        <v>0.119744</v>
      </c>
      <c r="D45" s="11">
        <v>0.161805</v>
      </c>
      <c r="E45" s="11">
        <v>0.124323</v>
      </c>
      <c r="F45" s="11">
        <v>0.14171300000000001</v>
      </c>
      <c r="G45" s="11">
        <v>0.112848</v>
      </c>
      <c r="H45" s="11">
        <v>0.16120899999999999</v>
      </c>
      <c r="I45" s="11">
        <v>0.12098200000000001</v>
      </c>
      <c r="J45" s="11">
        <v>0.137817</v>
      </c>
      <c r="K45" s="41">
        <v>0.104404</v>
      </c>
      <c r="M45" s="12">
        <v>91</v>
      </c>
      <c r="N45" s="11">
        <f t="shared" si="6"/>
        <v>0.14171300000000001</v>
      </c>
      <c r="O45" s="13">
        <f t="shared" si="4"/>
        <v>30824.669941420503</v>
      </c>
      <c r="P45" s="11">
        <f t="shared" si="7"/>
        <v>0.112848</v>
      </c>
      <c r="Q45" s="14">
        <f t="shared" si="5"/>
        <v>39080.448647031088</v>
      </c>
      <c r="S45" s="46">
        <f t="shared" si="8"/>
        <v>4368.2564514085243</v>
      </c>
      <c r="T45" s="47">
        <f t="shared" si="9"/>
        <v>4410.1504689201684</v>
      </c>
    </row>
    <row r="46" spans="1:20" x14ac:dyDescent="0.2">
      <c r="A46" s="12">
        <v>92</v>
      </c>
      <c r="B46" s="11">
        <v>0.16742199999999999</v>
      </c>
      <c r="C46" s="11">
        <v>0.133299</v>
      </c>
      <c r="D46" s="11">
        <v>0.17768200000000001</v>
      </c>
      <c r="E46" s="11">
        <v>0.137597</v>
      </c>
      <c r="F46" s="11">
        <v>0.15812999999999999</v>
      </c>
      <c r="G46" s="11">
        <v>0.126555</v>
      </c>
      <c r="H46" s="11">
        <v>0.17651900000000001</v>
      </c>
      <c r="I46" s="11">
        <v>0.133744</v>
      </c>
      <c r="J46" s="11">
        <v>0.155829</v>
      </c>
      <c r="K46" s="41">
        <v>0.11669599999999999</v>
      </c>
      <c r="M46" s="12">
        <v>92</v>
      </c>
      <c r="N46" s="11">
        <f t="shared" si="6"/>
        <v>0.15812999999999999</v>
      </c>
      <c r="O46" s="13">
        <f t="shared" si="4"/>
        <v>26456.413490011979</v>
      </c>
      <c r="P46" s="11">
        <f t="shared" si="7"/>
        <v>0.126555</v>
      </c>
      <c r="Q46" s="14">
        <f t="shared" si="5"/>
        <v>34670.298178110919</v>
      </c>
      <c r="S46" s="46">
        <f t="shared" si="8"/>
        <v>4183.5526651755936</v>
      </c>
      <c r="T46" s="47">
        <f t="shared" si="9"/>
        <v>4387.6995859308263</v>
      </c>
    </row>
    <row r="47" spans="1:20" x14ac:dyDescent="0.2">
      <c r="A47" s="12">
        <v>93</v>
      </c>
      <c r="B47" s="11">
        <v>0.18403</v>
      </c>
      <c r="C47" s="11">
        <v>0.14771999999999999</v>
      </c>
      <c r="D47" s="11">
        <v>0.19383500000000001</v>
      </c>
      <c r="E47" s="11">
        <v>0.15159600000000001</v>
      </c>
      <c r="F47" s="11">
        <v>0.175288</v>
      </c>
      <c r="G47" s="11">
        <v>0.14128099999999999</v>
      </c>
      <c r="H47" s="11">
        <v>0.19200500000000001</v>
      </c>
      <c r="I47" s="11">
        <v>0.14771999999999999</v>
      </c>
      <c r="J47" s="11">
        <v>0.17496700000000001</v>
      </c>
      <c r="K47" s="41">
        <v>0.12992799999999999</v>
      </c>
      <c r="M47" s="12">
        <v>93</v>
      </c>
      <c r="N47" s="11">
        <f t="shared" si="6"/>
        <v>0.175288</v>
      </c>
      <c r="O47" s="13">
        <f t="shared" si="4"/>
        <v>22272.860824836385</v>
      </c>
      <c r="P47" s="11">
        <f t="shared" si="7"/>
        <v>0.14128099999999999</v>
      </c>
      <c r="Q47" s="14">
        <f t="shared" si="5"/>
        <v>30282.598592180093</v>
      </c>
      <c r="S47" s="46">
        <f t="shared" si="8"/>
        <v>3904.1652282639188</v>
      </c>
      <c r="T47" s="47">
        <f t="shared" si="9"/>
        <v>4278.3558117017965</v>
      </c>
    </row>
    <row r="48" spans="1:20" x14ac:dyDescent="0.2">
      <c r="A48" s="12">
        <v>94</v>
      </c>
      <c r="B48" s="11">
        <v>0.201074</v>
      </c>
      <c r="C48" s="11">
        <v>0.162971</v>
      </c>
      <c r="D48" s="11">
        <v>0.210178</v>
      </c>
      <c r="E48" s="11">
        <v>0.166269</v>
      </c>
      <c r="F48" s="11">
        <v>0.193131</v>
      </c>
      <c r="G48" s="11">
        <v>0.15700700000000001</v>
      </c>
      <c r="H48" s="11">
        <v>0.20757500000000001</v>
      </c>
      <c r="I48" s="11">
        <v>0.162971</v>
      </c>
      <c r="J48" s="11">
        <v>0.19519300000000001</v>
      </c>
      <c r="K48" s="41">
        <v>0.14410300000000001</v>
      </c>
      <c r="M48" s="12">
        <v>94</v>
      </c>
      <c r="N48" s="11">
        <f t="shared" si="6"/>
        <v>0.193131</v>
      </c>
      <c r="O48" s="13">
        <f t="shared" si="4"/>
        <v>18368.695596572466</v>
      </c>
      <c r="P48" s="11">
        <f t="shared" si="7"/>
        <v>0.15700700000000001</v>
      </c>
      <c r="Q48" s="14">
        <f t="shared" si="5"/>
        <v>26004.242780478296</v>
      </c>
      <c r="S48" s="46">
        <f t="shared" si="8"/>
        <v>3547.5645492616368</v>
      </c>
      <c r="T48" s="47">
        <f t="shared" si="9"/>
        <v>4082.8481462345553</v>
      </c>
    </row>
    <row r="49" spans="1:20" x14ac:dyDescent="0.2">
      <c r="A49" s="12">
        <v>95</v>
      </c>
      <c r="B49" s="11">
        <v>0.218559</v>
      </c>
      <c r="C49" s="11">
        <v>0.179034</v>
      </c>
      <c r="D49" s="11">
        <v>0.22670699999999999</v>
      </c>
      <c r="E49" s="11">
        <v>0.181584</v>
      </c>
      <c r="F49" s="11">
        <v>0.211674</v>
      </c>
      <c r="G49" s="11">
        <v>0.173736</v>
      </c>
      <c r="H49" s="11">
        <v>0.223222</v>
      </c>
      <c r="I49" s="11">
        <v>0.179034</v>
      </c>
      <c r="J49" s="11">
        <v>0.21653800000000001</v>
      </c>
      <c r="K49" s="41">
        <v>0.159244</v>
      </c>
      <c r="M49" s="12">
        <v>95</v>
      </c>
      <c r="N49" s="11">
        <f t="shared" si="6"/>
        <v>0.211674</v>
      </c>
      <c r="O49" s="13">
        <f t="shared" si="4"/>
        <v>14821.13104731083</v>
      </c>
      <c r="P49" s="11">
        <f t="shared" si="7"/>
        <v>0.173736</v>
      </c>
      <c r="Q49" s="14">
        <f t="shared" si="5"/>
        <v>21921.394634243741</v>
      </c>
      <c r="S49" s="46">
        <f t="shared" si="8"/>
        <v>3137.2480933084735</v>
      </c>
      <c r="T49" s="47">
        <f t="shared" si="9"/>
        <v>3808.5354181749717</v>
      </c>
    </row>
    <row r="50" spans="1:20" x14ac:dyDescent="0.2">
      <c r="A50" s="12">
        <v>96</v>
      </c>
      <c r="B50" s="11">
        <v>0.236535</v>
      </c>
      <c r="C50" s="11">
        <v>0.19590299999999999</v>
      </c>
      <c r="D50" s="11">
        <v>0.24346000000000001</v>
      </c>
      <c r="E50" s="11">
        <v>0.197517</v>
      </c>
      <c r="F50" s="11">
        <v>0.23097599999999999</v>
      </c>
      <c r="G50" s="11">
        <v>0.19147700000000001</v>
      </c>
      <c r="H50" s="11">
        <v>0.238979</v>
      </c>
      <c r="I50" s="11">
        <v>0.19590299999999999</v>
      </c>
      <c r="J50" s="11">
        <v>0.236535</v>
      </c>
      <c r="K50" s="41">
        <v>0.17538400000000001</v>
      </c>
      <c r="M50" s="12">
        <v>96</v>
      </c>
      <c r="N50" s="11">
        <f t="shared" si="6"/>
        <v>0.23097599999999999</v>
      </c>
      <c r="O50" s="13">
        <f t="shared" si="4"/>
        <v>11683.882954002356</v>
      </c>
      <c r="P50" s="11">
        <f t="shared" si="7"/>
        <v>0.19147700000000001</v>
      </c>
      <c r="Q50" s="14">
        <f t="shared" si="5"/>
        <v>18112.859216068769</v>
      </c>
      <c r="S50" s="46">
        <f t="shared" si="8"/>
        <v>2698.6965491836472</v>
      </c>
      <c r="T50" s="47">
        <f t="shared" si="9"/>
        <v>3468.1959441151994</v>
      </c>
    </row>
    <row r="51" spans="1:20" x14ac:dyDescent="0.2">
      <c r="A51" s="12">
        <v>97</v>
      </c>
      <c r="B51" s="11">
        <v>0.25505899999999998</v>
      </c>
      <c r="C51" s="11">
        <v>0.213565</v>
      </c>
      <c r="D51" s="11">
        <v>0.26048700000000002</v>
      </c>
      <c r="E51" s="11">
        <v>0.21404400000000001</v>
      </c>
      <c r="F51" s="11">
        <v>0.251106</v>
      </c>
      <c r="G51" s="11">
        <v>0.21023500000000001</v>
      </c>
      <c r="H51" s="11">
        <v>0.25505899999999998</v>
      </c>
      <c r="I51" s="11">
        <v>0.213565</v>
      </c>
      <c r="J51" s="11">
        <v>0.25505899999999998</v>
      </c>
      <c r="K51" s="41">
        <v>0.192553</v>
      </c>
      <c r="M51" s="12">
        <v>97</v>
      </c>
      <c r="N51" s="11">
        <f t="shared" si="6"/>
        <v>0.251106</v>
      </c>
      <c r="O51" s="13">
        <f t="shared" si="4"/>
        <v>8985.186404818709</v>
      </c>
      <c r="P51" s="11">
        <f t="shared" si="7"/>
        <v>0.21023500000000001</v>
      </c>
      <c r="Q51" s="14">
        <f t="shared" si="5"/>
        <v>14644.66327195357</v>
      </c>
      <c r="S51" s="46">
        <f t="shared" si="8"/>
        <v>2256.2342173684074</v>
      </c>
      <c r="T51" s="47">
        <f t="shared" si="9"/>
        <v>3078.8207829791572</v>
      </c>
    </row>
    <row r="52" spans="1:20" x14ac:dyDescent="0.2">
      <c r="A52" s="12">
        <v>98</v>
      </c>
      <c r="B52" s="11">
        <v>0.27417000000000002</v>
      </c>
      <c r="C52" s="11">
        <v>0.231991</v>
      </c>
      <c r="D52" s="11">
        <v>0.27781</v>
      </c>
      <c r="E52" s="11">
        <v>0.231991</v>
      </c>
      <c r="F52" s="11">
        <v>0.27211299999999999</v>
      </c>
      <c r="G52" s="11">
        <v>0.22999800000000001</v>
      </c>
      <c r="H52" s="11">
        <v>0.27417000000000002</v>
      </c>
      <c r="I52" s="11">
        <v>0.231991</v>
      </c>
      <c r="J52" s="11">
        <v>0.27417000000000002</v>
      </c>
      <c r="K52" s="41">
        <v>0.21077099999999999</v>
      </c>
      <c r="M52" s="12">
        <v>98</v>
      </c>
      <c r="N52" s="11">
        <f t="shared" si="6"/>
        <v>0.27211299999999999</v>
      </c>
      <c r="O52" s="13">
        <f t="shared" si="4"/>
        <v>6728.9521874503016</v>
      </c>
      <c r="P52" s="11">
        <f t="shared" si="7"/>
        <v>0.22999800000000001</v>
      </c>
      <c r="Q52" s="14">
        <f t="shared" si="5"/>
        <v>11565.842488974413</v>
      </c>
      <c r="S52" s="46">
        <f t="shared" si="8"/>
        <v>1831.0353665836647</v>
      </c>
      <c r="T52" s="47">
        <f t="shared" si="9"/>
        <v>2660.1206407791378</v>
      </c>
    </row>
    <row r="53" spans="1:20" x14ac:dyDescent="0.2">
      <c r="A53" s="12">
        <v>99</v>
      </c>
      <c r="B53" s="11">
        <v>0.293848</v>
      </c>
      <c r="C53" s="11">
        <v>0.25112299999999999</v>
      </c>
      <c r="D53" s="11">
        <v>0.29539900000000002</v>
      </c>
      <c r="E53" s="11">
        <v>0.25112299999999999</v>
      </c>
      <c r="F53" s="11">
        <v>0.293848</v>
      </c>
      <c r="G53" s="11">
        <v>0.25072299999999997</v>
      </c>
      <c r="H53" s="11">
        <v>0.293848</v>
      </c>
      <c r="I53" s="11">
        <v>0.25112299999999999</v>
      </c>
      <c r="J53" s="11">
        <v>0.293848</v>
      </c>
      <c r="K53" s="41">
        <v>0.23003100000000001</v>
      </c>
      <c r="M53" s="12">
        <v>99</v>
      </c>
      <c r="N53" s="11">
        <f t="shared" si="6"/>
        <v>0.293848</v>
      </c>
      <c r="O53" s="13">
        <f t="shared" si="4"/>
        <v>4897.916820866637</v>
      </c>
      <c r="P53" s="11">
        <f t="shared" si="7"/>
        <v>0.25072299999999997</v>
      </c>
      <c r="Q53" s="14">
        <f t="shared" si="5"/>
        <v>8905.721848195275</v>
      </c>
      <c r="S53" s="46">
        <f t="shared" si="8"/>
        <v>1439.2430619780193</v>
      </c>
      <c r="T53" s="47">
        <f t="shared" si="9"/>
        <v>2232.8692989450637</v>
      </c>
    </row>
    <row r="54" spans="1:20" x14ac:dyDescent="0.2">
      <c r="A54" s="12">
        <v>100</v>
      </c>
      <c r="B54" s="11">
        <v>0.31398799999999999</v>
      </c>
      <c r="C54" s="11">
        <v>0.27085799999999999</v>
      </c>
      <c r="D54" s="11">
        <v>0.31398799999999999</v>
      </c>
      <c r="E54" s="11">
        <v>0.27085799999999999</v>
      </c>
      <c r="F54" s="11">
        <v>0.31398799999999999</v>
      </c>
      <c r="G54" s="11">
        <v>0.27085799999999999</v>
      </c>
      <c r="H54" s="11">
        <v>0.31398799999999999</v>
      </c>
      <c r="I54" s="11">
        <v>0.27085799999999999</v>
      </c>
      <c r="J54" s="11">
        <v>0.31398799999999999</v>
      </c>
      <c r="K54" s="41">
        <v>0.25028499999999998</v>
      </c>
      <c r="M54" s="12">
        <v>100</v>
      </c>
      <c r="N54" s="11">
        <f t="shared" si="6"/>
        <v>0.31398799999999999</v>
      </c>
      <c r="O54" s="13">
        <f t="shared" si="4"/>
        <v>3458.6737588886176</v>
      </c>
      <c r="P54" s="11">
        <f t="shared" si="7"/>
        <v>0.27085799999999999</v>
      </c>
      <c r="Q54" s="14">
        <f t="shared" si="5"/>
        <v>6672.8525492502113</v>
      </c>
      <c r="S54" s="46">
        <f t="shared" si="8"/>
        <v>1085.982056205919</v>
      </c>
      <c r="T54" s="47">
        <f t="shared" si="9"/>
        <v>1807.3954957848136</v>
      </c>
    </row>
    <row r="55" spans="1:20" x14ac:dyDescent="0.2">
      <c r="A55" s="12">
        <v>101</v>
      </c>
      <c r="B55" s="11">
        <v>0.33436500000000002</v>
      </c>
      <c r="C55" s="11">
        <v>0.29104000000000002</v>
      </c>
      <c r="D55" s="11">
        <v>0.33436500000000002</v>
      </c>
      <c r="E55" s="11">
        <v>0.29104000000000002</v>
      </c>
      <c r="F55" s="11">
        <v>0.33436500000000002</v>
      </c>
      <c r="G55" s="11">
        <v>0.29104000000000002</v>
      </c>
      <c r="H55" s="11">
        <v>0.33436500000000002</v>
      </c>
      <c r="I55" s="11">
        <v>0.29104000000000002</v>
      </c>
      <c r="J55" s="11">
        <v>0.33436500000000002</v>
      </c>
      <c r="K55" s="41">
        <v>0.27143699999999998</v>
      </c>
      <c r="M55" s="12">
        <v>101</v>
      </c>
      <c r="N55" s="11">
        <f t="shared" si="6"/>
        <v>0.33436500000000002</v>
      </c>
      <c r="O55" s="13">
        <f t="shared" si="4"/>
        <v>2372.6917026826986</v>
      </c>
      <c r="P55" s="11">
        <f t="shared" si="7"/>
        <v>0.29104000000000002</v>
      </c>
      <c r="Q55" s="14">
        <f t="shared" si="5"/>
        <v>4865.4570534653976</v>
      </c>
      <c r="S55" s="46">
        <f t="shared" si="8"/>
        <v>793.34506116750049</v>
      </c>
      <c r="T55" s="47">
        <f t="shared" si="9"/>
        <v>1416.0426208405693</v>
      </c>
    </row>
    <row r="56" spans="1:20" x14ac:dyDescent="0.2">
      <c r="A56" s="12">
        <v>102</v>
      </c>
      <c r="B56" s="11">
        <v>0.354599</v>
      </c>
      <c r="C56" s="11">
        <v>0.311444</v>
      </c>
      <c r="D56" s="11">
        <v>0.354599</v>
      </c>
      <c r="E56" s="11">
        <v>0.311444</v>
      </c>
      <c r="F56" s="11">
        <v>0.354599</v>
      </c>
      <c r="G56" s="11">
        <v>0.311444</v>
      </c>
      <c r="H56" s="11">
        <v>0.354599</v>
      </c>
      <c r="I56" s="11">
        <v>0.311444</v>
      </c>
      <c r="J56" s="11">
        <v>0.354599</v>
      </c>
      <c r="K56" s="41">
        <v>0.29332000000000003</v>
      </c>
      <c r="M56" s="12">
        <v>102</v>
      </c>
      <c r="N56" s="11">
        <f t="shared" si="6"/>
        <v>0.354599</v>
      </c>
      <c r="O56" s="13">
        <f t="shared" si="4"/>
        <v>1579.3466415151981</v>
      </c>
      <c r="P56" s="11">
        <f t="shared" si="7"/>
        <v>0.311444</v>
      </c>
      <c r="Q56" s="14">
        <f t="shared" si="5"/>
        <v>3449.4144326248284</v>
      </c>
      <c r="S56" s="46">
        <f t="shared" si="8"/>
        <v>560.0347397346477</v>
      </c>
      <c r="T56" s="47">
        <f t="shared" si="9"/>
        <v>1074.2994285544073</v>
      </c>
    </row>
    <row r="57" spans="1:20" x14ac:dyDescent="0.2">
      <c r="A57" s="12">
        <v>103</v>
      </c>
      <c r="B57" s="11">
        <v>0.37452400000000002</v>
      </c>
      <c r="C57" s="11">
        <v>0.33189999999999997</v>
      </c>
      <c r="D57" s="11">
        <v>0.37452400000000002</v>
      </c>
      <c r="E57" s="11">
        <v>0.33189999999999997</v>
      </c>
      <c r="F57" s="11">
        <v>0.37452400000000002</v>
      </c>
      <c r="G57" s="11">
        <v>0.33189999999999997</v>
      </c>
      <c r="H57" s="11">
        <v>0.37452400000000002</v>
      </c>
      <c r="I57" s="11">
        <v>0.33189999999999997</v>
      </c>
      <c r="J57" s="11">
        <v>0.37452400000000002</v>
      </c>
      <c r="K57" s="41">
        <v>0.31581199999999998</v>
      </c>
      <c r="M57" s="12">
        <v>103</v>
      </c>
      <c r="N57" s="11">
        <f t="shared" si="6"/>
        <v>0.37452400000000002</v>
      </c>
      <c r="O57" s="13">
        <f t="shared" si="4"/>
        <v>1019.3119017805504</v>
      </c>
      <c r="P57" s="11">
        <f t="shared" si="7"/>
        <v>0.33189999999999997</v>
      </c>
      <c r="Q57" s="14">
        <f t="shared" si="5"/>
        <v>2375.115004070421</v>
      </c>
      <c r="S57" s="46">
        <f t="shared" si="8"/>
        <v>381.75677070245899</v>
      </c>
      <c r="T57" s="47">
        <f t="shared" si="9"/>
        <v>788.30066985097278</v>
      </c>
    </row>
    <row r="58" spans="1:20" x14ac:dyDescent="0.2">
      <c r="A58" s="12">
        <v>104</v>
      </c>
      <c r="B58" s="11">
        <v>0.393982</v>
      </c>
      <c r="C58" s="11">
        <v>0.35223199999999999</v>
      </c>
      <c r="D58" s="11">
        <v>0.393982</v>
      </c>
      <c r="E58" s="11">
        <v>0.35223199999999999</v>
      </c>
      <c r="F58" s="11">
        <v>0.393982</v>
      </c>
      <c r="G58" s="11">
        <v>0.35223199999999999</v>
      </c>
      <c r="H58" s="11">
        <v>0.393982</v>
      </c>
      <c r="I58" s="11">
        <v>0.35223199999999999</v>
      </c>
      <c r="J58" s="11">
        <v>0.393982</v>
      </c>
      <c r="K58" s="41">
        <v>0.338781</v>
      </c>
      <c r="M58" s="12">
        <v>104</v>
      </c>
      <c r="N58" s="11">
        <f t="shared" si="6"/>
        <v>0.393982</v>
      </c>
      <c r="O58" s="13">
        <f t="shared" si="4"/>
        <v>637.55513107809145</v>
      </c>
      <c r="P58" s="11">
        <f t="shared" si="7"/>
        <v>0.35223199999999999</v>
      </c>
      <c r="Q58" s="14">
        <f t="shared" si="5"/>
        <v>1586.8143342194483</v>
      </c>
      <c r="S58" s="46">
        <f t="shared" si="8"/>
        <v>251.18524565240864</v>
      </c>
      <c r="T58" s="47">
        <f t="shared" si="9"/>
        <v>558.92678657078477</v>
      </c>
    </row>
    <row r="59" spans="1:20" x14ac:dyDescent="0.2">
      <c r="A59" s="12">
        <v>105</v>
      </c>
      <c r="B59" s="11">
        <v>0.412831</v>
      </c>
      <c r="C59" s="11">
        <v>0.37227300000000002</v>
      </c>
      <c r="D59" s="11">
        <v>0.412831</v>
      </c>
      <c r="E59" s="11">
        <v>0.37227300000000002</v>
      </c>
      <c r="F59" s="11">
        <v>0.412831</v>
      </c>
      <c r="G59" s="11">
        <v>0.37227300000000002</v>
      </c>
      <c r="H59" s="11">
        <v>0.412831</v>
      </c>
      <c r="I59" s="11">
        <v>0.37227300000000002</v>
      </c>
      <c r="J59" s="11">
        <v>0.412831</v>
      </c>
      <c r="K59" s="41">
        <v>0.36209200000000002</v>
      </c>
      <c r="M59" s="12">
        <v>105</v>
      </c>
      <c r="N59" s="11">
        <f t="shared" si="6"/>
        <v>0.412831</v>
      </c>
      <c r="O59" s="13">
        <f t="shared" si="4"/>
        <v>386.36988542568281</v>
      </c>
      <c r="P59" s="11">
        <f t="shared" si="7"/>
        <v>0.37227300000000002</v>
      </c>
      <c r="Q59" s="14">
        <f t="shared" si="5"/>
        <v>1027.8875476486635</v>
      </c>
      <c r="S59" s="46">
        <f t="shared" si="8"/>
        <v>159.50546617017005</v>
      </c>
      <c r="T59" s="47">
        <f t="shared" si="9"/>
        <v>382.65478102581096</v>
      </c>
    </row>
    <row r="60" spans="1:20" x14ac:dyDescent="0.2">
      <c r="A60" s="12">
        <v>106</v>
      </c>
      <c r="B60" s="11">
        <v>0.430946</v>
      </c>
      <c r="C60" s="11">
        <v>0.39185999999999999</v>
      </c>
      <c r="D60" s="11">
        <v>0.430946</v>
      </c>
      <c r="E60" s="11">
        <v>0.39185999999999999</v>
      </c>
      <c r="F60" s="11">
        <v>0.430946</v>
      </c>
      <c r="G60" s="11">
        <v>0.39185999999999999</v>
      </c>
      <c r="H60" s="11">
        <v>0.430946</v>
      </c>
      <c r="I60" s="11">
        <v>0.39185999999999999</v>
      </c>
      <c r="J60" s="11">
        <v>0.430946</v>
      </c>
      <c r="K60" s="41">
        <v>0.38561299999999998</v>
      </c>
      <c r="M60" s="12">
        <v>106</v>
      </c>
      <c r="N60" s="11">
        <f t="shared" si="6"/>
        <v>0.430946</v>
      </c>
      <c r="O60" s="13">
        <f t="shared" si="4"/>
        <v>226.86441925551276</v>
      </c>
      <c r="P60" s="11">
        <f t="shared" si="7"/>
        <v>0.39185999999999999</v>
      </c>
      <c r="Q60" s="14">
        <f t="shared" si="5"/>
        <v>645.23276662285252</v>
      </c>
      <c r="S60" s="46">
        <f t="shared" si="8"/>
        <v>97.76631402048622</v>
      </c>
      <c r="T60" s="47">
        <f t="shared" si="9"/>
        <v>252.84091192883096</v>
      </c>
    </row>
    <row r="61" spans="1:20" x14ac:dyDescent="0.2">
      <c r="A61" s="12">
        <v>107</v>
      </c>
      <c r="B61" s="11">
        <v>0.44822699999999999</v>
      </c>
      <c r="C61" s="11">
        <v>0.41084900000000002</v>
      </c>
      <c r="D61" s="11">
        <v>0.44822699999999999</v>
      </c>
      <c r="E61" s="11">
        <v>0.41084900000000002</v>
      </c>
      <c r="F61" s="11">
        <v>0.44822699999999999</v>
      </c>
      <c r="G61" s="11">
        <v>0.41084900000000002</v>
      </c>
      <c r="H61" s="11">
        <v>0.44822699999999999</v>
      </c>
      <c r="I61" s="11">
        <v>0.41084900000000002</v>
      </c>
      <c r="J61" s="11">
        <v>0.44822699999999999</v>
      </c>
      <c r="K61" s="41">
        <v>0.409215</v>
      </c>
      <c r="M61" s="12">
        <v>107</v>
      </c>
      <c r="N61" s="11">
        <f t="shared" si="6"/>
        <v>0.44822699999999999</v>
      </c>
      <c r="O61" s="13">
        <f t="shared" si="4"/>
        <v>129.09810523502654</v>
      </c>
      <c r="P61" s="11">
        <f t="shared" si="7"/>
        <v>0.41084900000000002</v>
      </c>
      <c r="Q61" s="14">
        <f t="shared" si="5"/>
        <v>392.39185469402156</v>
      </c>
      <c r="S61" s="46">
        <f t="shared" si="8"/>
        <v>57.865256415180227</v>
      </c>
      <c r="T61" s="47">
        <f t="shared" si="9"/>
        <v>161.21380110918406</v>
      </c>
    </row>
    <row r="62" spans="1:20" x14ac:dyDescent="0.2">
      <c r="A62" s="12">
        <v>108</v>
      </c>
      <c r="B62" s="11">
        <v>0.464592</v>
      </c>
      <c r="C62" s="11">
        <v>0.42911199999999999</v>
      </c>
      <c r="D62" s="11">
        <v>0.464592</v>
      </c>
      <c r="E62" s="11">
        <v>0.42911199999999999</v>
      </c>
      <c r="F62" s="11">
        <v>0.464592</v>
      </c>
      <c r="G62" s="11">
        <v>0.42911199999999999</v>
      </c>
      <c r="H62" s="11">
        <v>0.464592</v>
      </c>
      <c r="I62" s="11">
        <v>0.42911199999999999</v>
      </c>
      <c r="J62" s="11">
        <v>0.464592</v>
      </c>
      <c r="K62" s="41">
        <v>0.42911199999999999</v>
      </c>
      <c r="M62" s="12">
        <v>108</v>
      </c>
      <c r="N62" s="11">
        <f t="shared" si="6"/>
        <v>0.464592</v>
      </c>
      <c r="O62" s="13">
        <f t="shared" si="4"/>
        <v>71.232848819846311</v>
      </c>
      <c r="P62" s="11">
        <f t="shared" si="7"/>
        <v>0.42911199999999999</v>
      </c>
      <c r="Q62" s="14">
        <f t="shared" si="5"/>
        <v>231.1780535848375</v>
      </c>
      <c r="S62" s="46">
        <f t="shared" si="8"/>
        <v>33.094211698910037</v>
      </c>
      <c r="T62" s="47">
        <f t="shared" si="9"/>
        <v>99.201276929896778</v>
      </c>
    </row>
    <row r="63" spans="1:20" x14ac:dyDescent="0.2">
      <c r="A63" s="12">
        <v>109</v>
      </c>
      <c r="B63" s="11">
        <v>0.479987</v>
      </c>
      <c r="C63" s="11">
        <v>0.446544</v>
      </c>
      <c r="D63" s="11">
        <v>0.479987</v>
      </c>
      <c r="E63" s="11">
        <v>0.446544</v>
      </c>
      <c r="F63" s="11">
        <v>0.479987</v>
      </c>
      <c r="G63" s="11">
        <v>0.446544</v>
      </c>
      <c r="H63" s="11">
        <v>0.479987</v>
      </c>
      <c r="I63" s="11">
        <v>0.446544</v>
      </c>
      <c r="J63" s="11">
        <v>0.479987</v>
      </c>
      <c r="K63" s="41">
        <v>0.446544</v>
      </c>
      <c r="M63" s="12">
        <v>109</v>
      </c>
      <c r="N63" s="11">
        <f t="shared" si="6"/>
        <v>0.479987</v>
      </c>
      <c r="O63" s="13">
        <f t="shared" si="4"/>
        <v>38.138637120936274</v>
      </c>
      <c r="P63" s="11">
        <f t="shared" si="7"/>
        <v>0.446544</v>
      </c>
      <c r="Q63" s="14">
        <f t="shared" si="5"/>
        <v>131.97677665494072</v>
      </c>
      <c r="S63" s="46">
        <f t="shared" si="8"/>
        <v>18.306050015766836</v>
      </c>
      <c r="T63" s="47">
        <f t="shared" si="9"/>
        <v>58.933437754603858</v>
      </c>
    </row>
    <row r="64" spans="1:20" x14ac:dyDescent="0.2">
      <c r="A64" s="12">
        <v>110</v>
      </c>
      <c r="B64" s="11">
        <v>0.49437599999999998</v>
      </c>
      <c r="C64" s="11">
        <v>0.463061</v>
      </c>
      <c r="D64" s="11">
        <v>0.49437599999999998</v>
      </c>
      <c r="E64" s="11">
        <v>0.463061</v>
      </c>
      <c r="F64" s="11">
        <v>0.49437599999999998</v>
      </c>
      <c r="G64" s="11">
        <v>0.463061</v>
      </c>
      <c r="H64" s="11">
        <v>0.49437599999999998</v>
      </c>
      <c r="I64" s="11">
        <v>0.463061</v>
      </c>
      <c r="J64" s="11">
        <v>0.49437599999999998</v>
      </c>
      <c r="K64" s="41">
        <v>0.463061</v>
      </c>
      <c r="M64" s="12">
        <v>110</v>
      </c>
      <c r="N64" s="11">
        <f t="shared" si="6"/>
        <v>0.49437599999999998</v>
      </c>
      <c r="O64" s="13">
        <f t="shared" si="4"/>
        <v>19.832587105169438</v>
      </c>
      <c r="P64" s="11">
        <f t="shared" si="7"/>
        <v>0.463061</v>
      </c>
      <c r="Q64" s="14">
        <f t="shared" si="5"/>
        <v>73.043338900336863</v>
      </c>
      <c r="S64" s="46">
        <f t="shared" si="8"/>
        <v>9.8047550827052437</v>
      </c>
      <c r="T64" s="47">
        <f t="shared" si="9"/>
        <v>33.823521554528881</v>
      </c>
    </row>
    <row r="65" spans="1:20" x14ac:dyDescent="0.2">
      <c r="A65" s="12">
        <v>111</v>
      </c>
      <c r="B65" s="11">
        <v>0.5</v>
      </c>
      <c r="C65" s="11">
        <v>0.47860399999999997</v>
      </c>
      <c r="D65" s="11">
        <v>0.5</v>
      </c>
      <c r="E65" s="11">
        <v>0.47860399999999997</v>
      </c>
      <c r="F65" s="11">
        <v>0.5</v>
      </c>
      <c r="G65" s="11">
        <v>0.47860399999999997</v>
      </c>
      <c r="H65" s="11">
        <v>0.5</v>
      </c>
      <c r="I65" s="11">
        <v>0.47860399999999997</v>
      </c>
      <c r="J65" s="11">
        <v>0.5</v>
      </c>
      <c r="K65" s="41">
        <v>0.47860399999999997</v>
      </c>
      <c r="M65" s="12">
        <v>111</v>
      </c>
      <c r="N65" s="11">
        <f t="shared" si="6"/>
        <v>0.5</v>
      </c>
      <c r="O65" s="13">
        <f t="shared" si="4"/>
        <v>10.027832022464194</v>
      </c>
      <c r="P65" s="11">
        <f t="shared" si="7"/>
        <v>0.47860399999999997</v>
      </c>
      <c r="Q65" s="14">
        <f t="shared" si="5"/>
        <v>39.219817345807982</v>
      </c>
      <c r="S65" s="46">
        <f t="shared" si="8"/>
        <v>5.0139160112320971</v>
      </c>
      <c r="T65" s="47">
        <f t="shared" si="9"/>
        <v>18.770761460973084</v>
      </c>
    </row>
    <row r="66" spans="1:20" x14ac:dyDescent="0.2">
      <c r="A66" s="12">
        <v>112</v>
      </c>
      <c r="B66" s="11">
        <v>0.5</v>
      </c>
      <c r="C66" s="11">
        <v>0.49313699999999999</v>
      </c>
      <c r="D66" s="11">
        <v>0.5</v>
      </c>
      <c r="E66" s="11">
        <v>0.49313699999999999</v>
      </c>
      <c r="F66" s="11">
        <v>0.5</v>
      </c>
      <c r="G66" s="11">
        <v>0.49313699999999999</v>
      </c>
      <c r="H66" s="11">
        <v>0.5</v>
      </c>
      <c r="I66" s="11">
        <v>0.49313699999999999</v>
      </c>
      <c r="J66" s="11">
        <v>0.5</v>
      </c>
      <c r="K66" s="41">
        <v>0.49313699999999999</v>
      </c>
      <c r="M66" s="12">
        <v>112</v>
      </c>
      <c r="N66" s="11">
        <f t="shared" si="6"/>
        <v>0.5</v>
      </c>
      <c r="O66" s="13">
        <f t="shared" si="4"/>
        <v>5.0139160112320971</v>
      </c>
      <c r="P66" s="11">
        <f t="shared" si="7"/>
        <v>0.49313699999999999</v>
      </c>
      <c r="Q66" s="14">
        <f t="shared" si="5"/>
        <v>20.449055884834898</v>
      </c>
      <c r="S66" s="46">
        <f t="shared" si="8"/>
        <v>2.5069580056160485</v>
      </c>
      <c r="T66" s="47">
        <f t="shared" si="9"/>
        <v>10.084186071879826</v>
      </c>
    </row>
    <row r="67" spans="1:20" x14ac:dyDescent="0.2">
      <c r="A67" s="12">
        <v>113</v>
      </c>
      <c r="B67" s="11">
        <v>0.5</v>
      </c>
      <c r="C67" s="11">
        <v>0.5</v>
      </c>
      <c r="D67" s="11">
        <v>0.5</v>
      </c>
      <c r="E67" s="11">
        <v>0.5</v>
      </c>
      <c r="F67" s="11">
        <v>0.5</v>
      </c>
      <c r="G67" s="11">
        <v>0.5</v>
      </c>
      <c r="H67" s="11">
        <v>0.5</v>
      </c>
      <c r="I67" s="11">
        <v>0.5</v>
      </c>
      <c r="J67" s="11">
        <v>0.5</v>
      </c>
      <c r="K67" s="41">
        <v>0.5</v>
      </c>
      <c r="M67" s="12">
        <v>113</v>
      </c>
      <c r="N67" s="11">
        <f t="shared" si="6"/>
        <v>0.5</v>
      </c>
      <c r="O67" s="13">
        <f t="shared" si="4"/>
        <v>2.5069580056160485</v>
      </c>
      <c r="P67" s="11">
        <f t="shared" si="7"/>
        <v>0.5</v>
      </c>
      <c r="Q67" s="14">
        <f t="shared" si="5"/>
        <v>10.364869812955073</v>
      </c>
      <c r="S67" s="46">
        <f t="shared" si="8"/>
        <v>1.2534790028080243</v>
      </c>
      <c r="T67" s="47">
        <f t="shared" si="9"/>
        <v>5.1824349064775364</v>
      </c>
    </row>
    <row r="68" spans="1:20" x14ac:dyDescent="0.2">
      <c r="A68" s="12">
        <v>114</v>
      </c>
      <c r="B68" s="11">
        <v>0.5</v>
      </c>
      <c r="C68" s="11">
        <v>0.5</v>
      </c>
      <c r="D68" s="11">
        <v>0.5</v>
      </c>
      <c r="E68" s="11">
        <v>0.5</v>
      </c>
      <c r="F68" s="11">
        <v>0.5</v>
      </c>
      <c r="G68" s="11">
        <v>0.5</v>
      </c>
      <c r="H68" s="11">
        <v>0.5</v>
      </c>
      <c r="I68" s="11">
        <v>0.5</v>
      </c>
      <c r="J68" s="11">
        <v>0.5</v>
      </c>
      <c r="K68" s="41">
        <v>0.5</v>
      </c>
      <c r="M68" s="12">
        <v>114</v>
      </c>
      <c r="N68" s="11">
        <f t="shared" ref="N68:N74" si="10">IF($M$1=$B$2,B68,IF($M$1=$D$2,D68,IF($M$1=$F$2,F68,IF($M$1=$H$2,H68,IF($M$1=$J$2,J68,"error")))))</f>
        <v>0.5</v>
      </c>
      <c r="O68" s="13">
        <f t="shared" si="4"/>
        <v>1.2534790028080243</v>
      </c>
      <c r="P68" s="11">
        <f t="shared" ref="P68:P74" si="11">IF($M$1=$B$2,C68,IF($M$1=$D$2,E68,IF($M$1=$F$2,G68,IF($M$1=$H$2,I68,IF($M$1=$J$2,K68,"error")))))</f>
        <v>0.5</v>
      </c>
      <c r="Q68" s="14">
        <f t="shared" si="5"/>
        <v>5.1824349064775364</v>
      </c>
      <c r="S68" s="46">
        <f t="shared" ref="S68:S74" si="12">O68-O69</f>
        <v>0.62673950140401213</v>
      </c>
      <c r="T68" s="47">
        <f t="shared" ref="T68:T74" si="13">Q68-Q69</f>
        <v>2.5912174532387682</v>
      </c>
    </row>
    <row r="69" spans="1:20" x14ac:dyDescent="0.2">
      <c r="A69" s="12">
        <v>115</v>
      </c>
      <c r="B69" s="11">
        <v>0.5</v>
      </c>
      <c r="C69" s="11">
        <v>0.5</v>
      </c>
      <c r="D69" s="11">
        <v>0.5</v>
      </c>
      <c r="E69" s="11">
        <v>0.5</v>
      </c>
      <c r="F69" s="11">
        <v>0.5</v>
      </c>
      <c r="G69" s="11">
        <v>0.5</v>
      </c>
      <c r="H69" s="11">
        <v>0.5</v>
      </c>
      <c r="I69" s="11">
        <v>0.5</v>
      </c>
      <c r="J69" s="11">
        <v>0.5</v>
      </c>
      <c r="K69" s="41">
        <v>0.5</v>
      </c>
      <c r="M69" s="12">
        <v>115</v>
      </c>
      <c r="N69" s="11">
        <f t="shared" si="10"/>
        <v>0.5</v>
      </c>
      <c r="O69" s="13">
        <f t="shared" si="4"/>
        <v>0.62673950140401213</v>
      </c>
      <c r="P69" s="11">
        <f t="shared" si="11"/>
        <v>0.5</v>
      </c>
      <c r="Q69" s="14">
        <f t="shared" si="5"/>
        <v>2.5912174532387682</v>
      </c>
      <c r="S69" s="46">
        <f t="shared" si="12"/>
        <v>0.31336975070200607</v>
      </c>
      <c r="T69" s="47">
        <f t="shared" si="13"/>
        <v>1.2956087266193841</v>
      </c>
    </row>
    <row r="70" spans="1:20" x14ac:dyDescent="0.2">
      <c r="A70" s="12">
        <v>116</v>
      </c>
      <c r="B70" s="11">
        <v>0.5</v>
      </c>
      <c r="C70" s="11">
        <v>0.5</v>
      </c>
      <c r="D70" s="11">
        <v>0.5</v>
      </c>
      <c r="E70" s="11">
        <v>0.5</v>
      </c>
      <c r="F70" s="11">
        <v>0.5</v>
      </c>
      <c r="G70" s="11">
        <v>0.5</v>
      </c>
      <c r="H70" s="11">
        <v>0.5</v>
      </c>
      <c r="I70" s="11">
        <v>0.5</v>
      </c>
      <c r="J70" s="11">
        <v>0.5</v>
      </c>
      <c r="K70" s="41">
        <v>0.5</v>
      </c>
      <c r="M70" s="12">
        <v>116</v>
      </c>
      <c r="N70" s="11">
        <f t="shared" si="10"/>
        <v>0.5</v>
      </c>
      <c r="O70" s="13">
        <f t="shared" ref="O70:O74" si="14">O69*(1-N69)</f>
        <v>0.31336975070200607</v>
      </c>
      <c r="P70" s="11">
        <f t="shared" si="11"/>
        <v>0.5</v>
      </c>
      <c r="Q70" s="14">
        <f t="shared" ref="Q70:Q74" si="15">Q69*(1-P69)</f>
        <v>1.2956087266193841</v>
      </c>
      <c r="S70" s="46">
        <f t="shared" si="12"/>
        <v>0.15668487535100303</v>
      </c>
      <c r="T70" s="47">
        <f t="shared" si="13"/>
        <v>0.64780436330969204</v>
      </c>
    </row>
    <row r="71" spans="1:20" x14ac:dyDescent="0.2">
      <c r="A71" s="12">
        <v>117</v>
      </c>
      <c r="B71" s="11">
        <v>0.5</v>
      </c>
      <c r="C71" s="11">
        <v>0.5</v>
      </c>
      <c r="D71" s="11">
        <v>0.5</v>
      </c>
      <c r="E71" s="11">
        <v>0.5</v>
      </c>
      <c r="F71" s="11">
        <v>0.5</v>
      </c>
      <c r="G71" s="11">
        <v>0.5</v>
      </c>
      <c r="H71" s="11">
        <v>0.5</v>
      </c>
      <c r="I71" s="11">
        <v>0.5</v>
      </c>
      <c r="J71" s="11">
        <v>0.5</v>
      </c>
      <c r="K71" s="41">
        <v>0.5</v>
      </c>
      <c r="M71" s="12">
        <v>117</v>
      </c>
      <c r="N71" s="11">
        <f t="shared" si="10"/>
        <v>0.5</v>
      </c>
      <c r="O71" s="13">
        <f t="shared" si="14"/>
        <v>0.15668487535100303</v>
      </c>
      <c r="P71" s="11">
        <f t="shared" si="11"/>
        <v>0.5</v>
      </c>
      <c r="Q71" s="14">
        <f t="shared" si="15"/>
        <v>0.64780436330969204</v>
      </c>
      <c r="S71" s="46">
        <f t="shared" si="12"/>
        <v>7.8342437675501517E-2</v>
      </c>
      <c r="T71" s="47">
        <f t="shared" si="13"/>
        <v>0.32390218165484602</v>
      </c>
    </row>
    <row r="72" spans="1:20" x14ac:dyDescent="0.2">
      <c r="A72" s="12">
        <v>118</v>
      </c>
      <c r="B72" s="11">
        <v>0.5</v>
      </c>
      <c r="C72" s="11">
        <v>0.5</v>
      </c>
      <c r="D72" s="11">
        <v>0.5</v>
      </c>
      <c r="E72" s="11">
        <v>0.5</v>
      </c>
      <c r="F72" s="11">
        <v>0.5</v>
      </c>
      <c r="G72" s="11">
        <v>0.5</v>
      </c>
      <c r="H72" s="11">
        <v>0.5</v>
      </c>
      <c r="I72" s="11">
        <v>0.5</v>
      </c>
      <c r="J72" s="11">
        <v>0.5</v>
      </c>
      <c r="K72" s="41">
        <v>0.5</v>
      </c>
      <c r="M72" s="12">
        <v>118</v>
      </c>
      <c r="N72" s="11">
        <f t="shared" si="10"/>
        <v>0.5</v>
      </c>
      <c r="O72" s="13">
        <f t="shared" si="14"/>
        <v>7.8342437675501517E-2</v>
      </c>
      <c r="P72" s="11">
        <f t="shared" si="11"/>
        <v>0.5</v>
      </c>
      <c r="Q72" s="14">
        <f t="shared" si="15"/>
        <v>0.32390218165484602</v>
      </c>
      <c r="S72" s="46">
        <f t="shared" si="12"/>
        <v>3.9171218837750758E-2</v>
      </c>
      <c r="T72" s="47">
        <f t="shared" si="13"/>
        <v>0.16195109082742301</v>
      </c>
    </row>
    <row r="73" spans="1:20" x14ac:dyDescent="0.2">
      <c r="A73" s="12">
        <v>119</v>
      </c>
      <c r="B73" s="11">
        <v>0.5</v>
      </c>
      <c r="C73" s="11">
        <v>0.5</v>
      </c>
      <c r="D73" s="11">
        <v>0.5</v>
      </c>
      <c r="E73" s="11">
        <v>0.5</v>
      </c>
      <c r="F73" s="11">
        <v>0.5</v>
      </c>
      <c r="G73" s="11">
        <v>0.5</v>
      </c>
      <c r="H73" s="11">
        <v>0.5</v>
      </c>
      <c r="I73" s="11">
        <v>0.5</v>
      </c>
      <c r="J73" s="11">
        <v>0.5</v>
      </c>
      <c r="K73" s="41">
        <v>0.5</v>
      </c>
      <c r="M73" s="12">
        <v>119</v>
      </c>
      <c r="N73" s="11">
        <f t="shared" si="10"/>
        <v>0.5</v>
      </c>
      <c r="O73" s="13">
        <f t="shared" si="14"/>
        <v>3.9171218837750758E-2</v>
      </c>
      <c r="P73" s="11">
        <f t="shared" si="11"/>
        <v>0.5</v>
      </c>
      <c r="Q73" s="14">
        <f t="shared" si="15"/>
        <v>0.16195109082742301</v>
      </c>
      <c r="S73" s="46">
        <f t="shared" si="12"/>
        <v>1.9585609418875379E-2</v>
      </c>
      <c r="T73" s="47">
        <f t="shared" si="13"/>
        <v>8.0975545413711505E-2</v>
      </c>
    </row>
    <row r="74" spans="1:20" ht="13.5" thickBot="1" x14ac:dyDescent="0.25">
      <c r="A74" s="26">
        <v>120</v>
      </c>
      <c r="B74" s="27">
        <v>1</v>
      </c>
      <c r="C74" s="27">
        <v>1</v>
      </c>
      <c r="D74" s="27">
        <v>1</v>
      </c>
      <c r="E74" s="27">
        <v>1</v>
      </c>
      <c r="F74" s="27">
        <v>1</v>
      </c>
      <c r="G74" s="27">
        <v>1</v>
      </c>
      <c r="H74" s="27">
        <v>1</v>
      </c>
      <c r="I74" s="27">
        <v>1</v>
      </c>
      <c r="J74" s="27">
        <v>1</v>
      </c>
      <c r="K74" s="42">
        <v>1</v>
      </c>
      <c r="M74" s="26">
        <v>120</v>
      </c>
      <c r="N74" s="27">
        <f t="shared" si="10"/>
        <v>1</v>
      </c>
      <c r="O74" s="28">
        <f t="shared" si="14"/>
        <v>1.9585609418875379E-2</v>
      </c>
      <c r="P74" s="27">
        <f t="shared" si="11"/>
        <v>1</v>
      </c>
      <c r="Q74" s="29">
        <f t="shared" si="15"/>
        <v>8.0975545413711505E-2</v>
      </c>
      <c r="S74" s="48">
        <f t="shared" si="12"/>
        <v>1.9585609418875379E-2</v>
      </c>
      <c r="T74" s="49">
        <f t="shared" si="13"/>
        <v>8.0975545413711505E-2</v>
      </c>
    </row>
  </sheetData>
  <mergeCells count="12">
    <mergeCell ref="S1:T1"/>
    <mergeCell ref="S2:T2"/>
    <mergeCell ref="M2:M3"/>
    <mergeCell ref="M1:Q1"/>
    <mergeCell ref="N2:O2"/>
    <mergeCell ref="P2:Q2"/>
    <mergeCell ref="J2:K2"/>
    <mergeCell ref="B2:C2"/>
    <mergeCell ref="D2:E2"/>
    <mergeCell ref="A1:K1"/>
    <mergeCell ref="F2:G2"/>
    <mergeCell ref="H2:I2"/>
  </mergeCells>
  <pageMargins left="0.7" right="0.7" top="0.75" bottom="0.75" header="0.3" footer="0.3"/>
  <ignoredErrors>
    <ignoredError sqref="P5:P7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Joint Life Calculator</vt:lpstr>
      <vt:lpstr>Mortality Tables</vt:lpstr>
      <vt:lpstr>Chart1</vt:lpstr>
      <vt:lpstr>'Joint Life Calculator'!Print_Area</vt:lpstr>
      <vt:lpstr>'Joint Life Calculator'!Print_Titles</vt:lpstr>
    </vt:vector>
  </TitlesOfParts>
  <Company>Financial Architects,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E. Hultstrom</dc:creator>
  <cp:lastModifiedBy>David E. Hultstrom</cp:lastModifiedBy>
  <cp:lastPrinted>2014-04-25T20:49:25Z</cp:lastPrinted>
  <dcterms:created xsi:type="dcterms:W3CDTF">2008-03-29T03:12:58Z</dcterms:created>
  <dcterms:modified xsi:type="dcterms:W3CDTF">2015-02-09T18:06:21Z</dcterms:modified>
</cp:coreProperties>
</file>