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Financial Architects LLC\FA Common Files\Calculators &amp; Technical Reference\"/>
    </mc:Choice>
  </mc:AlternateContent>
  <xr:revisionPtr revIDLastSave="25" documentId="7F52E5539333C2E8987075359D168BEC247E79D2" xr6:coauthVersionLast="41" xr6:coauthVersionMax="41" xr10:uidLastSave="{9075CA90-7BF0-477D-98A1-971EEB0862D5}"/>
  <bookViews>
    <workbookView xWindow="-120" yWindow="-120" windowWidth="29040" windowHeight="15840" xr2:uid="{00000000-000D-0000-FFFF-FFFF00000000}"/>
  </bookViews>
  <sheets>
    <sheet name="Sheet1" sheetId="4" r:id="rId1"/>
    <sheet name="Chart1" sheetId="5" r:id="rId2"/>
    <sheet name="Chart2" sheetId="6" r:id="rId3"/>
    <sheet name="Chart3" sheetId="7" r:id="rId4"/>
  </sheets>
  <definedNames>
    <definedName name="_xlnm.Print_Area" localSheetId="0">Sheet1!$A$1:$J$34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X458" i="4"/>
  <c r="X459" i="4"/>
  <c r="X460" i="4" s="1"/>
  <c r="X461" i="4" s="1"/>
  <c r="X462" i="4" s="1"/>
  <c r="X463" i="4" s="1"/>
  <c r="X464" i="4" s="1"/>
  <c r="X465" i="4" s="1"/>
  <c r="X466" i="4" s="1"/>
  <c r="X467" i="4" s="1"/>
  <c r="X468" i="4" s="1"/>
  <c r="X469" i="4" s="1"/>
  <c r="X470" i="4" s="1"/>
  <c r="X471" i="4" s="1"/>
  <c r="X472" i="4" s="1"/>
  <c r="X473" i="4" s="1"/>
  <c r="X474" i="4" s="1"/>
  <c r="X475" i="4" s="1"/>
  <c r="X476" i="4" s="1"/>
  <c r="X477" i="4" s="1"/>
  <c r="X478" i="4" s="1"/>
  <c r="X479" i="4" s="1"/>
  <c r="X480" i="4" s="1"/>
  <c r="X481" i="4" s="1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AE457" i="4" l="1"/>
  <c r="AD457" i="4"/>
  <c r="W457" i="4"/>
  <c r="AE456" i="4"/>
  <c r="AD456" i="4"/>
  <c r="W456" i="4"/>
  <c r="AE455" i="4"/>
  <c r="AD455" i="4"/>
  <c r="W455" i="4"/>
  <c r="AE454" i="4"/>
  <c r="AD454" i="4"/>
  <c r="W454" i="4"/>
  <c r="AE453" i="4"/>
  <c r="AD453" i="4"/>
  <c r="W453" i="4"/>
  <c r="AE452" i="4"/>
  <c r="AD452" i="4"/>
  <c r="W452" i="4"/>
  <c r="AE451" i="4"/>
  <c r="AD451" i="4"/>
  <c r="W451" i="4"/>
  <c r="AE450" i="4"/>
  <c r="AD450" i="4"/>
  <c r="W450" i="4"/>
  <c r="AE449" i="4"/>
  <c r="AD449" i="4"/>
  <c r="W449" i="4"/>
  <c r="AE448" i="4"/>
  <c r="AD448" i="4"/>
  <c r="W448" i="4"/>
  <c r="AE447" i="4"/>
  <c r="AD447" i="4"/>
  <c r="W447" i="4"/>
  <c r="AE446" i="4"/>
  <c r="AD446" i="4"/>
  <c r="W446" i="4"/>
  <c r="X1" i="4" l="1"/>
  <c r="AD1" i="4" l="1"/>
  <c r="AE3" i="4"/>
  <c r="AD3" i="4"/>
  <c r="AE4" i="4"/>
  <c r="AD4" i="4"/>
  <c r="AE5" i="4"/>
  <c r="AD5" i="4"/>
  <c r="AE6" i="4"/>
  <c r="AD6" i="4"/>
  <c r="AE7" i="4"/>
  <c r="AD7" i="4"/>
  <c r="AE8" i="4"/>
  <c r="AD8" i="4"/>
  <c r="AE9" i="4"/>
  <c r="AD9" i="4"/>
  <c r="AE10" i="4"/>
  <c r="AD10" i="4"/>
  <c r="AE11" i="4"/>
  <c r="AD11" i="4"/>
  <c r="AE12" i="4"/>
  <c r="AD12" i="4"/>
  <c r="AE13" i="4"/>
  <c r="AD13" i="4"/>
  <c r="AE14" i="4"/>
  <c r="AD14" i="4"/>
  <c r="AE15" i="4"/>
  <c r="AD15" i="4"/>
  <c r="AE16" i="4"/>
  <c r="AD16" i="4"/>
  <c r="AE17" i="4"/>
  <c r="AD17" i="4"/>
  <c r="AE18" i="4"/>
  <c r="AD18" i="4"/>
  <c r="AE19" i="4"/>
  <c r="AD19" i="4"/>
  <c r="AE20" i="4"/>
  <c r="AD20" i="4"/>
  <c r="AE21" i="4"/>
  <c r="AD21" i="4"/>
  <c r="AE22" i="4"/>
  <c r="AD22" i="4"/>
  <c r="AE23" i="4"/>
  <c r="AD23" i="4"/>
  <c r="AE24" i="4"/>
  <c r="AD24" i="4"/>
  <c r="AE25" i="4"/>
  <c r="AD25" i="4"/>
  <c r="AE26" i="4"/>
  <c r="AD26" i="4"/>
  <c r="AE27" i="4"/>
  <c r="AD27" i="4"/>
  <c r="AE28" i="4"/>
  <c r="AD28" i="4"/>
  <c r="AE29" i="4"/>
  <c r="AD29" i="4"/>
  <c r="AE30" i="4"/>
  <c r="AD30" i="4"/>
  <c r="AE31" i="4"/>
  <c r="AD31" i="4"/>
  <c r="AE32" i="4"/>
  <c r="AD32" i="4"/>
  <c r="AE33" i="4"/>
  <c r="AD33" i="4"/>
  <c r="AE34" i="4"/>
  <c r="AD34" i="4"/>
  <c r="AE35" i="4"/>
  <c r="AD35" i="4"/>
  <c r="AE36" i="4"/>
  <c r="AD36" i="4"/>
  <c r="AE37" i="4"/>
  <c r="AD37" i="4"/>
  <c r="AE38" i="4"/>
  <c r="AD38" i="4"/>
  <c r="AE39" i="4"/>
  <c r="AD39" i="4"/>
  <c r="AE40" i="4"/>
  <c r="AD40" i="4"/>
  <c r="AE41" i="4"/>
  <c r="AD41" i="4"/>
  <c r="AE42" i="4"/>
  <c r="AD42" i="4"/>
  <c r="AE43" i="4"/>
  <c r="AD43" i="4"/>
  <c r="AE44" i="4"/>
  <c r="AD44" i="4"/>
  <c r="AE45" i="4"/>
  <c r="AD45" i="4"/>
  <c r="AE46" i="4"/>
  <c r="AD46" i="4"/>
  <c r="AE47" i="4"/>
  <c r="AD47" i="4"/>
  <c r="AE48" i="4"/>
  <c r="AD48" i="4"/>
  <c r="AE49" i="4"/>
  <c r="AD49" i="4"/>
  <c r="AE50" i="4"/>
  <c r="AD50" i="4"/>
  <c r="AE51" i="4"/>
  <c r="AD51" i="4"/>
  <c r="AE52" i="4"/>
  <c r="AD52" i="4"/>
  <c r="AE53" i="4"/>
  <c r="AD53" i="4"/>
  <c r="AE54" i="4"/>
  <c r="AD54" i="4"/>
  <c r="AE55" i="4"/>
  <c r="AD55" i="4"/>
  <c r="AE56" i="4"/>
  <c r="AD56" i="4"/>
  <c r="AE57" i="4"/>
  <c r="AD57" i="4"/>
  <c r="AE58" i="4"/>
  <c r="AD58" i="4"/>
  <c r="AE59" i="4"/>
  <c r="AD59" i="4"/>
  <c r="AE60" i="4"/>
  <c r="AD60" i="4"/>
  <c r="AE61" i="4"/>
  <c r="AD61" i="4"/>
  <c r="AE62" i="4"/>
  <c r="AD62" i="4"/>
  <c r="AE63" i="4"/>
  <c r="AD63" i="4"/>
  <c r="AE64" i="4"/>
  <c r="AD64" i="4"/>
  <c r="AE65" i="4"/>
  <c r="AD65" i="4"/>
  <c r="AE66" i="4"/>
  <c r="AD66" i="4"/>
  <c r="AE67" i="4"/>
  <c r="AD67" i="4"/>
  <c r="AE68" i="4"/>
  <c r="AD68" i="4"/>
  <c r="AE69" i="4"/>
  <c r="AD69" i="4"/>
  <c r="AE70" i="4"/>
  <c r="AD70" i="4"/>
  <c r="AE71" i="4"/>
  <c r="AD71" i="4"/>
  <c r="AE72" i="4"/>
  <c r="AD72" i="4"/>
  <c r="AE73" i="4"/>
  <c r="AD73" i="4"/>
  <c r="AE74" i="4"/>
  <c r="AD74" i="4"/>
  <c r="AE75" i="4"/>
  <c r="AD75" i="4"/>
  <c r="AE76" i="4"/>
  <c r="AD76" i="4"/>
  <c r="AE77" i="4"/>
  <c r="AD77" i="4"/>
  <c r="AE78" i="4"/>
  <c r="AD78" i="4"/>
  <c r="AE79" i="4"/>
  <c r="AD79" i="4"/>
  <c r="AE80" i="4"/>
  <c r="AD80" i="4"/>
  <c r="AE81" i="4"/>
  <c r="AD81" i="4"/>
  <c r="AE82" i="4"/>
  <c r="AD82" i="4"/>
  <c r="AE83" i="4"/>
  <c r="AD83" i="4"/>
  <c r="AE84" i="4"/>
  <c r="AD84" i="4"/>
  <c r="AE85" i="4"/>
  <c r="AD85" i="4"/>
  <c r="AE86" i="4"/>
  <c r="AD86" i="4"/>
  <c r="AE87" i="4"/>
  <c r="AD87" i="4"/>
  <c r="AE88" i="4"/>
  <c r="AD88" i="4"/>
  <c r="AE89" i="4"/>
  <c r="AD89" i="4"/>
  <c r="AE90" i="4"/>
  <c r="AD90" i="4"/>
  <c r="AE91" i="4"/>
  <c r="AD91" i="4"/>
  <c r="AE92" i="4"/>
  <c r="AD92" i="4"/>
  <c r="AE93" i="4"/>
  <c r="AD93" i="4"/>
  <c r="AE94" i="4"/>
  <c r="AD94" i="4"/>
  <c r="AE95" i="4"/>
  <c r="AD95" i="4"/>
  <c r="AE96" i="4"/>
  <c r="AD96" i="4"/>
  <c r="AE97" i="4"/>
  <c r="AD97" i="4"/>
  <c r="AE98" i="4"/>
  <c r="AD98" i="4"/>
  <c r="AE99" i="4"/>
  <c r="AD99" i="4"/>
  <c r="AE100" i="4"/>
  <c r="AD100" i="4"/>
  <c r="AE101" i="4"/>
  <c r="AD101" i="4"/>
  <c r="AE102" i="4"/>
  <c r="AD102" i="4"/>
  <c r="AE103" i="4"/>
  <c r="AD103" i="4"/>
  <c r="AE104" i="4"/>
  <c r="AD104" i="4"/>
  <c r="AE105" i="4"/>
  <c r="AD105" i="4"/>
  <c r="AE106" i="4"/>
  <c r="AD106" i="4"/>
  <c r="AE107" i="4"/>
  <c r="AD107" i="4"/>
  <c r="AE108" i="4"/>
  <c r="AD108" i="4"/>
  <c r="AE109" i="4"/>
  <c r="AD109" i="4"/>
  <c r="AE110" i="4"/>
  <c r="AD110" i="4"/>
  <c r="AE111" i="4"/>
  <c r="AD111" i="4"/>
  <c r="AE112" i="4"/>
  <c r="AD112" i="4"/>
  <c r="AE113" i="4"/>
  <c r="AD113" i="4"/>
  <c r="AE114" i="4"/>
  <c r="AD114" i="4"/>
  <c r="AE115" i="4"/>
  <c r="AD115" i="4"/>
  <c r="AE116" i="4"/>
  <c r="AD116" i="4"/>
  <c r="AE117" i="4"/>
  <c r="AD117" i="4"/>
  <c r="AE118" i="4"/>
  <c r="AD118" i="4"/>
  <c r="AE119" i="4"/>
  <c r="AD119" i="4"/>
  <c r="AE120" i="4"/>
  <c r="AD120" i="4"/>
  <c r="AE121" i="4"/>
  <c r="AD121" i="4"/>
  <c r="AE122" i="4"/>
  <c r="AD122" i="4"/>
  <c r="AE123" i="4"/>
  <c r="AD123" i="4"/>
  <c r="AE124" i="4"/>
  <c r="AD124" i="4"/>
  <c r="AE125" i="4"/>
  <c r="AD125" i="4"/>
  <c r="AE126" i="4"/>
  <c r="AD126" i="4"/>
  <c r="AE127" i="4"/>
  <c r="AD127" i="4"/>
  <c r="AE128" i="4"/>
  <c r="AD128" i="4"/>
  <c r="AE129" i="4"/>
  <c r="AD129" i="4"/>
  <c r="AE130" i="4"/>
  <c r="AD130" i="4"/>
  <c r="AE131" i="4"/>
  <c r="AD131" i="4"/>
  <c r="AE132" i="4"/>
  <c r="AD132" i="4"/>
  <c r="AE133" i="4"/>
  <c r="AD133" i="4"/>
  <c r="AE134" i="4"/>
  <c r="AD134" i="4"/>
  <c r="AE135" i="4"/>
  <c r="AD135" i="4"/>
  <c r="AE136" i="4"/>
  <c r="AD136" i="4"/>
  <c r="AE137" i="4"/>
  <c r="AD137" i="4"/>
  <c r="AE138" i="4"/>
  <c r="AD138" i="4"/>
  <c r="AE139" i="4"/>
  <c r="AD139" i="4"/>
  <c r="AE140" i="4"/>
  <c r="AD140" i="4"/>
  <c r="AE141" i="4"/>
  <c r="AD141" i="4"/>
  <c r="AE142" i="4"/>
  <c r="AD142" i="4"/>
  <c r="AE143" i="4"/>
  <c r="AD143" i="4"/>
  <c r="AE144" i="4"/>
  <c r="AD144" i="4"/>
  <c r="AE145" i="4"/>
  <c r="AD145" i="4"/>
  <c r="AE146" i="4"/>
  <c r="AD146" i="4"/>
  <c r="AE147" i="4"/>
  <c r="AD147" i="4"/>
  <c r="AE148" i="4"/>
  <c r="AD148" i="4"/>
  <c r="AE149" i="4"/>
  <c r="AD149" i="4"/>
  <c r="AE150" i="4"/>
  <c r="AD150" i="4"/>
  <c r="AE151" i="4"/>
  <c r="AD151" i="4"/>
  <c r="AE152" i="4"/>
  <c r="AD152" i="4"/>
  <c r="AE153" i="4"/>
  <c r="AD153" i="4"/>
  <c r="AE154" i="4"/>
  <c r="AD154" i="4"/>
  <c r="AE155" i="4"/>
  <c r="AD155" i="4"/>
  <c r="AE156" i="4"/>
  <c r="AD156" i="4"/>
  <c r="AE157" i="4"/>
  <c r="AD157" i="4"/>
  <c r="AE158" i="4"/>
  <c r="AD158" i="4"/>
  <c r="AE159" i="4"/>
  <c r="AD159" i="4"/>
  <c r="AE160" i="4"/>
  <c r="AD160" i="4"/>
  <c r="AE161" i="4"/>
  <c r="AD161" i="4"/>
  <c r="AE162" i="4"/>
  <c r="AD162" i="4"/>
  <c r="AE163" i="4"/>
  <c r="AD163" i="4"/>
  <c r="AE164" i="4"/>
  <c r="AD164" i="4"/>
  <c r="AE165" i="4"/>
  <c r="AD165" i="4"/>
  <c r="AE166" i="4"/>
  <c r="AD166" i="4"/>
  <c r="AE167" i="4"/>
  <c r="AD167" i="4"/>
  <c r="AE168" i="4"/>
  <c r="AD168" i="4"/>
  <c r="AE169" i="4"/>
  <c r="AD169" i="4"/>
  <c r="AE170" i="4"/>
  <c r="AD170" i="4"/>
  <c r="AE171" i="4"/>
  <c r="AD171" i="4"/>
  <c r="AE172" i="4"/>
  <c r="AD172" i="4"/>
  <c r="AE173" i="4"/>
  <c r="AD173" i="4"/>
  <c r="AE174" i="4"/>
  <c r="AD174" i="4"/>
  <c r="AE175" i="4"/>
  <c r="AD175" i="4"/>
  <c r="AE176" i="4"/>
  <c r="AD176" i="4"/>
  <c r="AE177" i="4"/>
  <c r="AD177" i="4"/>
  <c r="AE178" i="4"/>
  <c r="AD178" i="4"/>
  <c r="AE179" i="4"/>
  <c r="AD179" i="4"/>
  <c r="AE180" i="4"/>
  <c r="AD180" i="4"/>
  <c r="AE181" i="4"/>
  <c r="AD181" i="4"/>
  <c r="AE182" i="4"/>
  <c r="AD182" i="4"/>
  <c r="AE183" i="4"/>
  <c r="AD183" i="4"/>
  <c r="AE184" i="4"/>
  <c r="AD184" i="4"/>
  <c r="AE185" i="4"/>
  <c r="AD185" i="4"/>
  <c r="AE186" i="4"/>
  <c r="AD186" i="4"/>
  <c r="AE187" i="4"/>
  <c r="AD187" i="4"/>
  <c r="AE188" i="4"/>
  <c r="AD188" i="4"/>
  <c r="AE189" i="4"/>
  <c r="AD189" i="4"/>
  <c r="AE190" i="4"/>
  <c r="AD190" i="4"/>
  <c r="AE191" i="4"/>
  <c r="AD191" i="4"/>
  <c r="AE192" i="4"/>
  <c r="AD192" i="4"/>
  <c r="AE193" i="4"/>
  <c r="AD193" i="4"/>
  <c r="AE194" i="4"/>
  <c r="AD194" i="4"/>
  <c r="AE195" i="4"/>
  <c r="AD195" i="4"/>
  <c r="AE196" i="4"/>
  <c r="AD196" i="4"/>
  <c r="AE197" i="4"/>
  <c r="AD197" i="4"/>
  <c r="AE198" i="4"/>
  <c r="AD198" i="4"/>
  <c r="AE199" i="4"/>
  <c r="AD199" i="4"/>
  <c r="AE200" i="4"/>
  <c r="AD200" i="4"/>
  <c r="AE201" i="4"/>
  <c r="AD201" i="4"/>
  <c r="AE202" i="4"/>
  <c r="AD202" i="4"/>
  <c r="AE203" i="4"/>
  <c r="AD203" i="4"/>
  <c r="AE204" i="4"/>
  <c r="AD204" i="4"/>
  <c r="AE205" i="4"/>
  <c r="AD205" i="4"/>
  <c r="AE206" i="4"/>
  <c r="AD206" i="4"/>
  <c r="AE207" i="4"/>
  <c r="AD207" i="4"/>
  <c r="AE208" i="4"/>
  <c r="AD208" i="4"/>
  <c r="AE209" i="4"/>
  <c r="AD209" i="4"/>
  <c r="AE210" i="4"/>
  <c r="AD210" i="4"/>
  <c r="AE211" i="4"/>
  <c r="AD211" i="4"/>
  <c r="AE212" i="4"/>
  <c r="AD212" i="4"/>
  <c r="AE213" i="4"/>
  <c r="AD213" i="4"/>
  <c r="AE214" i="4"/>
  <c r="AD214" i="4"/>
  <c r="AE215" i="4"/>
  <c r="AD215" i="4"/>
  <c r="AE216" i="4"/>
  <c r="AD216" i="4"/>
  <c r="AE217" i="4"/>
  <c r="AD217" i="4"/>
  <c r="AE218" i="4"/>
  <c r="AD218" i="4"/>
  <c r="AE219" i="4"/>
  <c r="AD219" i="4"/>
  <c r="AE220" i="4"/>
  <c r="AD220" i="4"/>
  <c r="AE221" i="4"/>
  <c r="AD221" i="4"/>
  <c r="AE222" i="4"/>
  <c r="AD222" i="4"/>
  <c r="AE223" i="4"/>
  <c r="AD223" i="4"/>
  <c r="AE224" i="4"/>
  <c r="AD224" i="4"/>
  <c r="AE225" i="4"/>
  <c r="AD225" i="4"/>
  <c r="AE226" i="4"/>
  <c r="AD226" i="4"/>
  <c r="AE227" i="4"/>
  <c r="AD227" i="4"/>
  <c r="AE228" i="4"/>
  <c r="AD228" i="4"/>
  <c r="AE229" i="4"/>
  <c r="AD229" i="4"/>
  <c r="AE230" i="4"/>
  <c r="AD230" i="4"/>
  <c r="AE231" i="4"/>
  <c r="AD231" i="4"/>
  <c r="AE232" i="4"/>
  <c r="AD232" i="4"/>
  <c r="AE233" i="4"/>
  <c r="AD233" i="4"/>
  <c r="AE234" i="4"/>
  <c r="AD234" i="4"/>
  <c r="AE235" i="4"/>
  <c r="AD235" i="4"/>
  <c r="AE236" i="4"/>
  <c r="AD236" i="4"/>
  <c r="AE237" i="4"/>
  <c r="AD237" i="4"/>
  <c r="AE238" i="4"/>
  <c r="AD238" i="4"/>
  <c r="AE239" i="4"/>
  <c r="AD239" i="4"/>
  <c r="AE240" i="4"/>
  <c r="AD240" i="4"/>
  <c r="AE241" i="4"/>
  <c r="AD241" i="4"/>
  <c r="AE242" i="4"/>
  <c r="AD242" i="4"/>
  <c r="AE243" i="4"/>
  <c r="AD243" i="4"/>
  <c r="AE244" i="4"/>
  <c r="AD244" i="4"/>
  <c r="AE245" i="4"/>
  <c r="AD245" i="4"/>
  <c r="AE246" i="4"/>
  <c r="AD246" i="4"/>
  <c r="AE247" i="4"/>
  <c r="AD247" i="4"/>
  <c r="AE248" i="4"/>
  <c r="AD248" i="4"/>
  <c r="AE249" i="4"/>
  <c r="AD249" i="4"/>
  <c r="AE250" i="4"/>
  <c r="AD250" i="4"/>
  <c r="AE251" i="4"/>
  <c r="AD251" i="4"/>
  <c r="AE252" i="4"/>
  <c r="AD252" i="4"/>
  <c r="AE253" i="4"/>
  <c r="AD253" i="4"/>
  <c r="AE254" i="4"/>
  <c r="AD254" i="4"/>
  <c r="AE255" i="4"/>
  <c r="AD255" i="4"/>
  <c r="AE256" i="4"/>
  <c r="AD256" i="4"/>
  <c r="AE257" i="4"/>
  <c r="AD257" i="4"/>
  <c r="AE258" i="4"/>
  <c r="AD258" i="4"/>
  <c r="AE259" i="4"/>
  <c r="AD259" i="4"/>
  <c r="AE260" i="4"/>
  <c r="AD260" i="4"/>
  <c r="AE261" i="4"/>
  <c r="AD261" i="4"/>
  <c r="AE262" i="4"/>
  <c r="AD262" i="4"/>
  <c r="AE263" i="4"/>
  <c r="AD263" i="4"/>
  <c r="AE264" i="4"/>
  <c r="AD264" i="4"/>
  <c r="AE265" i="4"/>
  <c r="AD265" i="4"/>
  <c r="AE266" i="4"/>
  <c r="AD266" i="4"/>
  <c r="AE267" i="4"/>
  <c r="AD267" i="4"/>
  <c r="AE268" i="4"/>
  <c r="AD268" i="4"/>
  <c r="AE269" i="4"/>
  <c r="AD269" i="4"/>
  <c r="AE270" i="4"/>
  <c r="AD270" i="4"/>
  <c r="AE271" i="4"/>
  <c r="AD271" i="4"/>
  <c r="AE272" i="4"/>
  <c r="AD272" i="4"/>
  <c r="AE273" i="4"/>
  <c r="AD273" i="4"/>
  <c r="AE274" i="4"/>
  <c r="AD274" i="4"/>
  <c r="AE275" i="4"/>
  <c r="AD275" i="4"/>
  <c r="AE276" i="4"/>
  <c r="AD276" i="4"/>
  <c r="AE277" i="4"/>
  <c r="AD277" i="4"/>
  <c r="AE278" i="4"/>
  <c r="AD278" i="4"/>
  <c r="AE279" i="4"/>
  <c r="AD279" i="4"/>
  <c r="AE280" i="4"/>
  <c r="AD280" i="4"/>
  <c r="AE281" i="4"/>
  <c r="AD281" i="4"/>
  <c r="AE282" i="4"/>
  <c r="AD282" i="4"/>
  <c r="AE283" i="4"/>
  <c r="AD283" i="4"/>
  <c r="AE284" i="4"/>
  <c r="AD284" i="4"/>
  <c r="AE285" i="4"/>
  <c r="AD285" i="4"/>
  <c r="AE286" i="4"/>
  <c r="AD286" i="4"/>
  <c r="AE287" i="4"/>
  <c r="AD287" i="4"/>
  <c r="AE288" i="4"/>
  <c r="AD288" i="4"/>
  <c r="AE289" i="4"/>
  <c r="AD289" i="4"/>
  <c r="AE290" i="4"/>
  <c r="AD290" i="4"/>
  <c r="AE291" i="4"/>
  <c r="AD291" i="4"/>
  <c r="AE292" i="4"/>
  <c r="AD292" i="4"/>
  <c r="AE293" i="4"/>
  <c r="AD293" i="4"/>
  <c r="AE294" i="4"/>
  <c r="AD294" i="4"/>
  <c r="AE295" i="4"/>
  <c r="AD295" i="4"/>
  <c r="AE296" i="4"/>
  <c r="AD296" i="4"/>
  <c r="AE297" i="4"/>
  <c r="AD297" i="4"/>
  <c r="AE298" i="4"/>
  <c r="AD298" i="4"/>
  <c r="AE299" i="4"/>
  <c r="AD299" i="4"/>
  <c r="AE300" i="4"/>
  <c r="AD300" i="4"/>
  <c r="AE301" i="4"/>
  <c r="AD301" i="4"/>
  <c r="AE302" i="4"/>
  <c r="AD302" i="4"/>
  <c r="AE303" i="4"/>
  <c r="AD303" i="4"/>
  <c r="AE304" i="4"/>
  <c r="AD304" i="4"/>
  <c r="AE305" i="4"/>
  <c r="AD305" i="4"/>
  <c r="AE306" i="4"/>
  <c r="AD306" i="4"/>
  <c r="AE307" i="4"/>
  <c r="AD307" i="4"/>
  <c r="AE308" i="4"/>
  <c r="AD308" i="4"/>
  <c r="AE309" i="4"/>
  <c r="AD309" i="4"/>
  <c r="AE310" i="4"/>
  <c r="AD310" i="4"/>
  <c r="AE311" i="4"/>
  <c r="AD311" i="4"/>
  <c r="AE312" i="4"/>
  <c r="AD312" i="4"/>
  <c r="AE313" i="4"/>
  <c r="AD313" i="4"/>
  <c r="AE314" i="4"/>
  <c r="AD314" i="4"/>
  <c r="AE315" i="4"/>
  <c r="AD315" i="4"/>
  <c r="AE316" i="4"/>
  <c r="AD316" i="4"/>
  <c r="AE317" i="4"/>
  <c r="AD317" i="4"/>
  <c r="AE318" i="4"/>
  <c r="AD318" i="4"/>
  <c r="AE319" i="4"/>
  <c r="AD319" i="4"/>
  <c r="AE320" i="4"/>
  <c r="AD320" i="4"/>
  <c r="AE321" i="4"/>
  <c r="AD321" i="4"/>
  <c r="AE322" i="4"/>
  <c r="AD322" i="4"/>
  <c r="AE323" i="4"/>
  <c r="AD323" i="4"/>
  <c r="AE324" i="4"/>
  <c r="AD324" i="4"/>
  <c r="AE325" i="4"/>
  <c r="AD325" i="4"/>
  <c r="AE326" i="4"/>
  <c r="AD326" i="4"/>
  <c r="AE327" i="4"/>
  <c r="AD327" i="4"/>
  <c r="AE328" i="4"/>
  <c r="AD328" i="4"/>
  <c r="AE329" i="4"/>
  <c r="AD329" i="4"/>
  <c r="AE330" i="4"/>
  <c r="AD330" i="4"/>
  <c r="AE331" i="4"/>
  <c r="AD331" i="4"/>
  <c r="AE332" i="4"/>
  <c r="AD332" i="4"/>
  <c r="AE333" i="4"/>
  <c r="AD333" i="4"/>
  <c r="AE334" i="4"/>
  <c r="AD334" i="4"/>
  <c r="AE335" i="4"/>
  <c r="AD335" i="4"/>
  <c r="AE336" i="4"/>
  <c r="AD336" i="4"/>
  <c r="AE337" i="4"/>
  <c r="AD337" i="4"/>
  <c r="AE338" i="4"/>
  <c r="AD338" i="4"/>
  <c r="AE339" i="4"/>
  <c r="AD339" i="4"/>
  <c r="AE340" i="4"/>
  <c r="AD340" i="4"/>
  <c r="AE341" i="4"/>
  <c r="AD341" i="4"/>
  <c r="AE342" i="4"/>
  <c r="AD342" i="4"/>
  <c r="AE343" i="4"/>
  <c r="AD343" i="4"/>
  <c r="AE344" i="4"/>
  <c r="AD344" i="4"/>
  <c r="AE345" i="4"/>
  <c r="AD345" i="4"/>
  <c r="AE346" i="4"/>
  <c r="AD346" i="4"/>
  <c r="AE347" i="4"/>
  <c r="AD347" i="4"/>
  <c r="AE348" i="4"/>
  <c r="AD348" i="4"/>
  <c r="AE349" i="4"/>
  <c r="AD349" i="4"/>
  <c r="AE350" i="4"/>
  <c r="AD350" i="4"/>
  <c r="AE351" i="4"/>
  <c r="AD351" i="4"/>
  <c r="AE352" i="4"/>
  <c r="AD352" i="4"/>
  <c r="AE353" i="4"/>
  <c r="AD353" i="4"/>
  <c r="AE354" i="4"/>
  <c r="AD354" i="4"/>
  <c r="AE355" i="4"/>
  <c r="AD355" i="4"/>
  <c r="AE356" i="4"/>
  <c r="AD356" i="4"/>
  <c r="AE357" i="4"/>
  <c r="AD357" i="4"/>
  <c r="AE358" i="4"/>
  <c r="AD358" i="4"/>
  <c r="AE359" i="4"/>
  <c r="AD359" i="4"/>
  <c r="AE360" i="4"/>
  <c r="AD360" i="4"/>
  <c r="AE361" i="4"/>
  <c r="AD361" i="4"/>
  <c r="AE362" i="4"/>
  <c r="AD362" i="4"/>
  <c r="AE363" i="4"/>
  <c r="AD363" i="4"/>
  <c r="AE364" i="4"/>
  <c r="AD364" i="4"/>
  <c r="AE365" i="4"/>
  <c r="AD365" i="4"/>
  <c r="AE366" i="4"/>
  <c r="AD366" i="4"/>
  <c r="AE367" i="4"/>
  <c r="AD367" i="4"/>
  <c r="AE368" i="4"/>
  <c r="AD368" i="4"/>
  <c r="AE369" i="4"/>
  <c r="AD369" i="4"/>
  <c r="AE370" i="4"/>
  <c r="AD370" i="4"/>
  <c r="AE371" i="4"/>
  <c r="AD371" i="4"/>
  <c r="AE372" i="4"/>
  <c r="AD372" i="4"/>
  <c r="AE373" i="4"/>
  <c r="AD373" i="4"/>
  <c r="AE374" i="4"/>
  <c r="AD374" i="4"/>
  <c r="AE375" i="4"/>
  <c r="AD375" i="4"/>
  <c r="AE376" i="4"/>
  <c r="AD376" i="4"/>
  <c r="AE377" i="4"/>
  <c r="AD377" i="4"/>
  <c r="AE378" i="4"/>
  <c r="AD378" i="4"/>
  <c r="AE379" i="4"/>
  <c r="AD379" i="4"/>
  <c r="AE380" i="4"/>
  <c r="AD380" i="4"/>
  <c r="AE381" i="4"/>
  <c r="AD381" i="4"/>
  <c r="AE382" i="4"/>
  <c r="AD382" i="4"/>
  <c r="AE383" i="4"/>
  <c r="AD383" i="4"/>
  <c r="AE384" i="4"/>
  <c r="AD384" i="4"/>
  <c r="AE385" i="4"/>
  <c r="AD385" i="4"/>
  <c r="AE386" i="4"/>
  <c r="AD386" i="4"/>
  <c r="AE387" i="4"/>
  <c r="AD387" i="4"/>
  <c r="AE388" i="4"/>
  <c r="AD388" i="4"/>
  <c r="AE389" i="4"/>
  <c r="AD389" i="4"/>
  <c r="AE390" i="4"/>
  <c r="AD390" i="4"/>
  <c r="AE391" i="4"/>
  <c r="AD391" i="4"/>
  <c r="AE392" i="4"/>
  <c r="AD392" i="4"/>
  <c r="AE393" i="4"/>
  <c r="AD393" i="4"/>
  <c r="AE394" i="4"/>
  <c r="AD394" i="4"/>
  <c r="AE395" i="4"/>
  <c r="AD395" i="4"/>
  <c r="AE396" i="4"/>
  <c r="AD396" i="4"/>
  <c r="AE397" i="4"/>
  <c r="AD397" i="4"/>
  <c r="AE398" i="4"/>
  <c r="AD398" i="4"/>
  <c r="AE399" i="4"/>
  <c r="AD399" i="4"/>
  <c r="AE400" i="4"/>
  <c r="AD400" i="4"/>
  <c r="AE401" i="4"/>
  <c r="AD401" i="4"/>
  <c r="AE402" i="4"/>
  <c r="AD402" i="4"/>
  <c r="AE403" i="4"/>
  <c r="AD403" i="4"/>
  <c r="AE404" i="4"/>
  <c r="AD404" i="4"/>
  <c r="AE405" i="4"/>
  <c r="AD405" i="4"/>
  <c r="AE406" i="4"/>
  <c r="AD406" i="4"/>
  <c r="AE407" i="4"/>
  <c r="AD407" i="4"/>
  <c r="AE408" i="4"/>
  <c r="AD408" i="4"/>
  <c r="AE409" i="4"/>
  <c r="AD409" i="4"/>
  <c r="AE410" i="4"/>
  <c r="AD410" i="4"/>
  <c r="AE411" i="4"/>
  <c r="AD411" i="4"/>
  <c r="AE412" i="4"/>
  <c r="AD412" i="4"/>
  <c r="AE413" i="4"/>
  <c r="AD413" i="4"/>
  <c r="AE414" i="4"/>
  <c r="AD414" i="4"/>
  <c r="AE415" i="4"/>
  <c r="AD415" i="4"/>
  <c r="AE416" i="4"/>
  <c r="AD416" i="4"/>
  <c r="AE417" i="4"/>
  <c r="AD417" i="4"/>
  <c r="AE418" i="4"/>
  <c r="AD418" i="4"/>
  <c r="AE419" i="4"/>
  <c r="AD419" i="4"/>
  <c r="AE420" i="4"/>
  <c r="AD420" i="4"/>
  <c r="AE421" i="4"/>
  <c r="AD421" i="4"/>
  <c r="AE422" i="4"/>
  <c r="AD422" i="4"/>
  <c r="AE423" i="4"/>
  <c r="AD423" i="4"/>
  <c r="AE424" i="4"/>
  <c r="AD424" i="4"/>
  <c r="AE425" i="4"/>
  <c r="AD425" i="4"/>
  <c r="AE426" i="4"/>
  <c r="AD426" i="4"/>
  <c r="AE427" i="4"/>
  <c r="AD427" i="4"/>
  <c r="AE428" i="4"/>
  <c r="AD428" i="4"/>
  <c r="AE429" i="4"/>
  <c r="AD429" i="4"/>
  <c r="AE430" i="4"/>
  <c r="AD430" i="4"/>
  <c r="AE431" i="4"/>
  <c r="AD431" i="4"/>
  <c r="AE432" i="4"/>
  <c r="AD432" i="4"/>
  <c r="AE433" i="4"/>
  <c r="AD433" i="4"/>
  <c r="AE434" i="4"/>
  <c r="AD434" i="4"/>
  <c r="AE435" i="4"/>
  <c r="AD435" i="4"/>
  <c r="AE436" i="4"/>
  <c r="AD436" i="4"/>
  <c r="AE437" i="4"/>
  <c r="AD437" i="4"/>
  <c r="AE438" i="4"/>
  <c r="AD438" i="4"/>
  <c r="AE439" i="4"/>
  <c r="AD439" i="4"/>
  <c r="AE440" i="4"/>
  <c r="AD440" i="4"/>
  <c r="AE441" i="4"/>
  <c r="AD441" i="4"/>
  <c r="AE442" i="4"/>
  <c r="AD442" i="4"/>
  <c r="AE443" i="4"/>
  <c r="AD443" i="4"/>
  <c r="AE444" i="4"/>
  <c r="AD444" i="4"/>
  <c r="AE445" i="4"/>
  <c r="AD445" i="4"/>
  <c r="AE470" i="4"/>
  <c r="AD470" i="4"/>
  <c r="AE471" i="4"/>
  <c r="AD471" i="4"/>
  <c r="AE472" i="4"/>
  <c r="AD472" i="4"/>
  <c r="AE473" i="4"/>
  <c r="AD473" i="4"/>
  <c r="AE474" i="4"/>
  <c r="AD474" i="4"/>
  <c r="AE475" i="4"/>
  <c r="AD475" i="4"/>
  <c r="AE476" i="4"/>
  <c r="AD476" i="4"/>
  <c r="AE477" i="4"/>
  <c r="AD477" i="4"/>
  <c r="AE478" i="4"/>
  <c r="AD478" i="4"/>
  <c r="AE479" i="4"/>
  <c r="AD479" i="4"/>
  <c r="AE480" i="4"/>
  <c r="AD480" i="4"/>
  <c r="AE481" i="4"/>
  <c r="AD481" i="4"/>
  <c r="AE2" i="4"/>
  <c r="AD2" i="4"/>
  <c r="W434" i="4" l="1"/>
  <c r="W435" i="4"/>
  <c r="W436" i="4"/>
  <c r="W437" i="4"/>
  <c r="W438" i="4"/>
  <c r="W439" i="4"/>
  <c r="W440" i="4"/>
  <c r="W441" i="4"/>
  <c r="W442" i="4"/>
  <c r="W443" i="4"/>
  <c r="W444" i="4"/>
  <c r="W445" i="4"/>
  <c r="W3" i="4" l="1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2" i="4"/>
  <c r="W491" i="4" l="1"/>
  <c r="W485" i="4"/>
  <c r="W483" i="4"/>
  <c r="W486" i="4"/>
  <c r="W490" i="4"/>
  <c r="W484" i="4"/>
  <c r="C27" i="4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B28" i="4"/>
  <c r="B27" i="4"/>
  <c r="N483" i="4"/>
  <c r="O483" i="4"/>
  <c r="P483" i="4"/>
  <c r="Q483" i="4"/>
  <c r="R483" i="4"/>
  <c r="S483" i="4"/>
  <c r="T483" i="4"/>
  <c r="U483" i="4"/>
  <c r="N484" i="4"/>
  <c r="O484" i="4"/>
  <c r="P484" i="4"/>
  <c r="Q484" i="4"/>
  <c r="R484" i="4"/>
  <c r="S484" i="4"/>
  <c r="T484" i="4"/>
  <c r="U484" i="4"/>
  <c r="N485" i="4"/>
  <c r="O485" i="4"/>
  <c r="P485" i="4"/>
  <c r="Q485" i="4"/>
  <c r="R485" i="4"/>
  <c r="S485" i="4"/>
  <c r="T485" i="4"/>
  <c r="U485" i="4"/>
  <c r="N486" i="4"/>
  <c r="O486" i="4"/>
  <c r="P486" i="4"/>
  <c r="Q486" i="4"/>
  <c r="R486" i="4"/>
  <c r="S486" i="4"/>
  <c r="T486" i="4"/>
  <c r="U486" i="4"/>
  <c r="N487" i="4"/>
  <c r="O487" i="4"/>
  <c r="P487" i="4"/>
  <c r="Q487" i="4"/>
  <c r="N490" i="4"/>
  <c r="O490" i="4"/>
  <c r="P490" i="4"/>
  <c r="Q490" i="4"/>
  <c r="R490" i="4"/>
  <c r="S490" i="4"/>
  <c r="T490" i="4"/>
  <c r="U490" i="4"/>
  <c r="N491" i="4"/>
  <c r="O491" i="4"/>
  <c r="P491" i="4"/>
  <c r="Q491" i="4"/>
  <c r="R491" i="4"/>
  <c r="S491" i="4"/>
  <c r="T491" i="4"/>
  <c r="U491" i="4"/>
  <c r="M491" i="4"/>
  <c r="M490" i="4"/>
  <c r="M486" i="4"/>
  <c r="M485" i="4"/>
  <c r="M484" i="4"/>
  <c r="M483" i="4"/>
  <c r="Z3" i="4"/>
  <c r="Z4" i="4" s="1"/>
  <c r="Z5" i="4" s="1"/>
  <c r="Z6" i="4" s="1"/>
  <c r="S487" i="4" l="1"/>
  <c r="R487" i="4"/>
  <c r="T487" i="4"/>
  <c r="U487" i="4"/>
  <c r="W487" i="4"/>
  <c r="M487" i="4"/>
  <c r="Z7" i="4"/>
  <c r="Z8" i="4" l="1"/>
  <c r="Z9" i="4" l="1"/>
  <c r="Z10" i="4" l="1"/>
  <c r="Z11" i="4" l="1"/>
  <c r="Z12" i="4" l="1"/>
  <c r="Z13" i="4" l="1"/>
  <c r="Z14" i="4" l="1"/>
  <c r="J29" i="4"/>
  <c r="I29" i="4"/>
  <c r="H29" i="4"/>
  <c r="G29" i="4"/>
  <c r="F29" i="4"/>
  <c r="E29" i="4"/>
  <c r="D29" i="4"/>
  <c r="C29" i="4"/>
  <c r="B29" i="4"/>
  <c r="J26" i="4"/>
  <c r="I26" i="4"/>
  <c r="H26" i="4"/>
  <c r="G26" i="4"/>
  <c r="F26" i="4"/>
  <c r="E26" i="4"/>
  <c r="D26" i="4"/>
  <c r="C26" i="4"/>
  <c r="B26" i="4"/>
  <c r="J23" i="4"/>
  <c r="I23" i="4"/>
  <c r="H23" i="4"/>
  <c r="G23" i="4"/>
  <c r="F23" i="4"/>
  <c r="E23" i="4"/>
  <c r="D23" i="4"/>
  <c r="C23" i="4"/>
  <c r="B23" i="4"/>
  <c r="J22" i="4"/>
  <c r="I22" i="4"/>
  <c r="H22" i="4"/>
  <c r="G22" i="4"/>
  <c r="F22" i="4"/>
  <c r="E22" i="4"/>
  <c r="D22" i="4"/>
  <c r="C22" i="4"/>
  <c r="B22" i="4"/>
  <c r="J21" i="4"/>
  <c r="I21" i="4"/>
  <c r="H21" i="4"/>
  <c r="G21" i="4"/>
  <c r="F21" i="4"/>
  <c r="E21" i="4"/>
  <c r="D21" i="4"/>
  <c r="C21" i="4"/>
  <c r="B21" i="4"/>
  <c r="J20" i="4"/>
  <c r="I20" i="4"/>
  <c r="H20" i="4"/>
  <c r="G20" i="4"/>
  <c r="F20" i="4"/>
  <c r="E20" i="4"/>
  <c r="D20" i="4"/>
  <c r="C20" i="4"/>
  <c r="B20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7" i="4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C3" i="4" l="1"/>
  <c r="G3" i="4"/>
  <c r="B31" i="4"/>
  <c r="Z15" i="4"/>
  <c r="Z16" i="4" l="1"/>
  <c r="Z17" i="4" l="1"/>
  <c r="H31" i="4"/>
  <c r="I33" i="4"/>
  <c r="D33" i="4"/>
  <c r="C12" i="4"/>
  <c r="B33" i="4"/>
  <c r="G33" i="4"/>
  <c r="H33" i="4"/>
  <c r="C33" i="4"/>
  <c r="E33" i="4"/>
  <c r="F33" i="4"/>
  <c r="J33" i="4"/>
  <c r="C31" i="4"/>
  <c r="G31" i="4"/>
  <c r="J31" i="4"/>
  <c r="E31" i="4"/>
  <c r="I31" i="4"/>
  <c r="F25" i="4"/>
  <c r="I25" i="4"/>
  <c r="E25" i="4"/>
  <c r="H25" i="4"/>
  <c r="D25" i="4"/>
  <c r="G2" i="4"/>
  <c r="J25" i="4"/>
  <c r="G5" i="4" l="1"/>
  <c r="G4" i="4"/>
  <c r="C5" i="4"/>
  <c r="Z18" i="4"/>
  <c r="C7" i="4"/>
  <c r="C6" i="4"/>
  <c r="C11" i="4"/>
  <c r="X2" i="4"/>
  <c r="X3" i="4" s="1"/>
  <c r="X4" i="4" s="1"/>
  <c r="X5" i="4" s="1"/>
  <c r="X6" i="4" s="1"/>
  <c r="X7" i="4" s="1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X53" i="4" s="1"/>
  <c r="X54" i="4" s="1"/>
  <c r="X55" i="4" s="1"/>
  <c r="X56" i="4" s="1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X67" i="4" s="1"/>
  <c r="X68" i="4" s="1"/>
  <c r="X69" i="4" s="1"/>
  <c r="X70" i="4" s="1"/>
  <c r="X71" i="4" s="1"/>
  <c r="X72" i="4" s="1"/>
  <c r="X73" i="4" s="1"/>
  <c r="X74" i="4" s="1"/>
  <c r="X75" i="4" s="1"/>
  <c r="X76" i="4" s="1"/>
  <c r="X77" i="4" s="1"/>
  <c r="X78" i="4" s="1"/>
  <c r="X79" i="4" s="1"/>
  <c r="X80" i="4" s="1"/>
  <c r="X81" i="4" s="1"/>
  <c r="X82" i="4" s="1"/>
  <c r="X83" i="4" s="1"/>
  <c r="X84" i="4" s="1"/>
  <c r="X85" i="4" s="1"/>
  <c r="X86" i="4" s="1"/>
  <c r="X87" i="4" s="1"/>
  <c r="X88" i="4" s="1"/>
  <c r="X89" i="4" s="1"/>
  <c r="X90" i="4" s="1"/>
  <c r="X91" i="4" s="1"/>
  <c r="X92" i="4" s="1"/>
  <c r="X93" i="4" s="1"/>
  <c r="X94" i="4" s="1"/>
  <c r="X95" i="4" s="1"/>
  <c r="X96" i="4" s="1"/>
  <c r="X97" i="4" s="1"/>
  <c r="X98" i="4" s="1"/>
  <c r="X99" i="4" s="1"/>
  <c r="X100" i="4" s="1"/>
  <c r="X101" i="4" s="1"/>
  <c r="X102" i="4" s="1"/>
  <c r="X103" i="4" s="1"/>
  <c r="X104" i="4" s="1"/>
  <c r="X105" i="4" s="1"/>
  <c r="X106" i="4" s="1"/>
  <c r="X107" i="4" s="1"/>
  <c r="X108" i="4" s="1"/>
  <c r="X109" i="4" s="1"/>
  <c r="X110" i="4" s="1"/>
  <c r="X111" i="4" s="1"/>
  <c r="X112" i="4" s="1"/>
  <c r="X113" i="4" s="1"/>
  <c r="X114" i="4" s="1"/>
  <c r="X115" i="4" s="1"/>
  <c r="X116" i="4" s="1"/>
  <c r="X117" i="4" s="1"/>
  <c r="X118" i="4" s="1"/>
  <c r="X119" i="4" s="1"/>
  <c r="X120" i="4" s="1"/>
  <c r="X121" i="4" s="1"/>
  <c r="X122" i="4" s="1"/>
  <c r="X123" i="4" s="1"/>
  <c r="X124" i="4" s="1"/>
  <c r="X125" i="4" s="1"/>
  <c r="X126" i="4" s="1"/>
  <c r="X127" i="4" s="1"/>
  <c r="X128" i="4" s="1"/>
  <c r="X129" i="4" s="1"/>
  <c r="X130" i="4" s="1"/>
  <c r="X131" i="4" s="1"/>
  <c r="X132" i="4" s="1"/>
  <c r="X133" i="4" s="1"/>
  <c r="X134" i="4" s="1"/>
  <c r="X135" i="4" s="1"/>
  <c r="X136" i="4" s="1"/>
  <c r="X137" i="4" s="1"/>
  <c r="X138" i="4" s="1"/>
  <c r="X139" i="4" s="1"/>
  <c r="X140" i="4" s="1"/>
  <c r="X141" i="4" s="1"/>
  <c r="X142" i="4" s="1"/>
  <c r="X143" i="4" s="1"/>
  <c r="X144" i="4" s="1"/>
  <c r="X145" i="4" s="1"/>
  <c r="X146" i="4" s="1"/>
  <c r="X147" i="4" s="1"/>
  <c r="X148" i="4" s="1"/>
  <c r="X149" i="4" s="1"/>
  <c r="X150" i="4" s="1"/>
  <c r="X151" i="4" s="1"/>
  <c r="X152" i="4" s="1"/>
  <c r="X153" i="4" s="1"/>
  <c r="X154" i="4" s="1"/>
  <c r="X155" i="4" s="1"/>
  <c r="X156" i="4" s="1"/>
  <c r="X157" i="4" s="1"/>
  <c r="X158" i="4" s="1"/>
  <c r="X159" i="4" s="1"/>
  <c r="X160" i="4" s="1"/>
  <c r="X161" i="4" s="1"/>
  <c r="X162" i="4" s="1"/>
  <c r="X163" i="4" s="1"/>
  <c r="X164" i="4" s="1"/>
  <c r="X165" i="4" s="1"/>
  <c r="X166" i="4" s="1"/>
  <c r="X167" i="4" s="1"/>
  <c r="X168" i="4" s="1"/>
  <c r="X169" i="4" s="1"/>
  <c r="X170" i="4" s="1"/>
  <c r="X171" i="4" s="1"/>
  <c r="X172" i="4" s="1"/>
  <c r="X173" i="4" s="1"/>
  <c r="X174" i="4" s="1"/>
  <c r="X175" i="4" s="1"/>
  <c r="X176" i="4" s="1"/>
  <c r="X177" i="4" s="1"/>
  <c r="X178" i="4" s="1"/>
  <c r="X179" i="4" s="1"/>
  <c r="X180" i="4" s="1"/>
  <c r="X181" i="4" s="1"/>
  <c r="X182" i="4" s="1"/>
  <c r="X183" i="4" s="1"/>
  <c r="X184" i="4" s="1"/>
  <c r="X185" i="4" s="1"/>
  <c r="X186" i="4" s="1"/>
  <c r="X187" i="4" s="1"/>
  <c r="X188" i="4" s="1"/>
  <c r="X189" i="4" s="1"/>
  <c r="X190" i="4" s="1"/>
  <c r="X191" i="4" s="1"/>
  <c r="X192" i="4" s="1"/>
  <c r="X193" i="4" s="1"/>
  <c r="X194" i="4" s="1"/>
  <c r="X195" i="4" s="1"/>
  <c r="X196" i="4" s="1"/>
  <c r="X197" i="4" s="1"/>
  <c r="X198" i="4" s="1"/>
  <c r="X199" i="4" s="1"/>
  <c r="X200" i="4" s="1"/>
  <c r="X201" i="4" s="1"/>
  <c r="X202" i="4" s="1"/>
  <c r="X203" i="4" s="1"/>
  <c r="X204" i="4" s="1"/>
  <c r="X205" i="4" s="1"/>
  <c r="X206" i="4" s="1"/>
  <c r="X207" i="4" s="1"/>
  <c r="X208" i="4" s="1"/>
  <c r="X209" i="4" s="1"/>
  <c r="X210" i="4" s="1"/>
  <c r="X211" i="4" s="1"/>
  <c r="X212" i="4" s="1"/>
  <c r="X213" i="4" s="1"/>
  <c r="X214" i="4" s="1"/>
  <c r="X215" i="4" s="1"/>
  <c r="X216" i="4" s="1"/>
  <c r="X217" i="4" s="1"/>
  <c r="X218" i="4" s="1"/>
  <c r="X219" i="4" s="1"/>
  <c r="X220" i="4" s="1"/>
  <c r="X221" i="4" s="1"/>
  <c r="X222" i="4" s="1"/>
  <c r="X223" i="4" s="1"/>
  <c r="X224" i="4" s="1"/>
  <c r="X225" i="4" s="1"/>
  <c r="X226" i="4" s="1"/>
  <c r="X227" i="4" s="1"/>
  <c r="X228" i="4" s="1"/>
  <c r="X229" i="4" s="1"/>
  <c r="X230" i="4" s="1"/>
  <c r="X231" i="4" s="1"/>
  <c r="X232" i="4" s="1"/>
  <c r="X233" i="4" s="1"/>
  <c r="X234" i="4" s="1"/>
  <c r="X235" i="4" s="1"/>
  <c r="X236" i="4" s="1"/>
  <c r="X237" i="4" s="1"/>
  <c r="X238" i="4" s="1"/>
  <c r="X239" i="4" s="1"/>
  <c r="X240" i="4" s="1"/>
  <c r="X241" i="4" s="1"/>
  <c r="X242" i="4" s="1"/>
  <c r="X243" i="4" s="1"/>
  <c r="X244" i="4" s="1"/>
  <c r="X245" i="4" s="1"/>
  <c r="X246" i="4" s="1"/>
  <c r="X247" i="4" s="1"/>
  <c r="X248" i="4" s="1"/>
  <c r="X249" i="4" s="1"/>
  <c r="X250" i="4" s="1"/>
  <c r="X251" i="4" s="1"/>
  <c r="X252" i="4" s="1"/>
  <c r="X253" i="4" s="1"/>
  <c r="X254" i="4" s="1"/>
  <c r="X255" i="4" s="1"/>
  <c r="X256" i="4" s="1"/>
  <c r="X257" i="4" s="1"/>
  <c r="X258" i="4" s="1"/>
  <c r="X259" i="4" s="1"/>
  <c r="X260" i="4" s="1"/>
  <c r="X261" i="4" s="1"/>
  <c r="X262" i="4" s="1"/>
  <c r="X263" i="4" s="1"/>
  <c r="X264" i="4" s="1"/>
  <c r="X265" i="4" s="1"/>
  <c r="X266" i="4" s="1"/>
  <c r="X267" i="4" s="1"/>
  <c r="X268" i="4" s="1"/>
  <c r="X269" i="4" s="1"/>
  <c r="X270" i="4" s="1"/>
  <c r="X271" i="4" s="1"/>
  <c r="X272" i="4" s="1"/>
  <c r="X273" i="4" s="1"/>
  <c r="X274" i="4" s="1"/>
  <c r="X275" i="4" s="1"/>
  <c r="X276" i="4" s="1"/>
  <c r="X277" i="4" s="1"/>
  <c r="X278" i="4" s="1"/>
  <c r="X279" i="4" s="1"/>
  <c r="X280" i="4" s="1"/>
  <c r="X281" i="4" s="1"/>
  <c r="X282" i="4" s="1"/>
  <c r="X283" i="4" s="1"/>
  <c r="X284" i="4" s="1"/>
  <c r="X285" i="4" s="1"/>
  <c r="X286" i="4" s="1"/>
  <c r="X287" i="4" s="1"/>
  <c r="X288" i="4" s="1"/>
  <c r="X289" i="4" s="1"/>
  <c r="X290" i="4" s="1"/>
  <c r="X291" i="4" s="1"/>
  <c r="X292" i="4" s="1"/>
  <c r="X293" i="4" s="1"/>
  <c r="X294" i="4" s="1"/>
  <c r="X295" i="4" s="1"/>
  <c r="X296" i="4" s="1"/>
  <c r="X297" i="4" s="1"/>
  <c r="X298" i="4" s="1"/>
  <c r="X299" i="4" s="1"/>
  <c r="X300" i="4" s="1"/>
  <c r="X301" i="4" s="1"/>
  <c r="X302" i="4" s="1"/>
  <c r="X303" i="4" s="1"/>
  <c r="X304" i="4" s="1"/>
  <c r="X305" i="4" s="1"/>
  <c r="X306" i="4" s="1"/>
  <c r="X307" i="4" s="1"/>
  <c r="X308" i="4" s="1"/>
  <c r="X309" i="4" s="1"/>
  <c r="X310" i="4" s="1"/>
  <c r="X311" i="4" s="1"/>
  <c r="X312" i="4" s="1"/>
  <c r="X313" i="4" s="1"/>
  <c r="X314" i="4" s="1"/>
  <c r="X315" i="4" s="1"/>
  <c r="X316" i="4" s="1"/>
  <c r="X317" i="4" s="1"/>
  <c r="X318" i="4" s="1"/>
  <c r="X319" i="4" s="1"/>
  <c r="X320" i="4" s="1"/>
  <c r="X321" i="4" s="1"/>
  <c r="X322" i="4" s="1"/>
  <c r="X323" i="4" s="1"/>
  <c r="X324" i="4" s="1"/>
  <c r="X325" i="4" s="1"/>
  <c r="X326" i="4" s="1"/>
  <c r="X327" i="4" s="1"/>
  <c r="X328" i="4" s="1"/>
  <c r="X329" i="4" s="1"/>
  <c r="X330" i="4" s="1"/>
  <c r="X331" i="4" s="1"/>
  <c r="X332" i="4" s="1"/>
  <c r="X333" i="4" s="1"/>
  <c r="X334" i="4" s="1"/>
  <c r="X335" i="4" s="1"/>
  <c r="X336" i="4" s="1"/>
  <c r="X337" i="4" s="1"/>
  <c r="X338" i="4" s="1"/>
  <c r="X339" i="4" s="1"/>
  <c r="X340" i="4" s="1"/>
  <c r="X341" i="4" s="1"/>
  <c r="X342" i="4" s="1"/>
  <c r="X343" i="4" s="1"/>
  <c r="X344" i="4" s="1"/>
  <c r="X345" i="4" s="1"/>
  <c r="X346" i="4" s="1"/>
  <c r="X347" i="4" s="1"/>
  <c r="X348" i="4" s="1"/>
  <c r="X349" i="4" s="1"/>
  <c r="X350" i="4" s="1"/>
  <c r="X351" i="4" s="1"/>
  <c r="X352" i="4" s="1"/>
  <c r="X353" i="4" s="1"/>
  <c r="X354" i="4" s="1"/>
  <c r="X355" i="4" s="1"/>
  <c r="X356" i="4" s="1"/>
  <c r="X357" i="4" s="1"/>
  <c r="X358" i="4" s="1"/>
  <c r="X359" i="4" s="1"/>
  <c r="X360" i="4" s="1"/>
  <c r="X361" i="4" s="1"/>
  <c r="X362" i="4" s="1"/>
  <c r="X363" i="4" s="1"/>
  <c r="X364" i="4" s="1"/>
  <c r="X365" i="4" s="1"/>
  <c r="X366" i="4" s="1"/>
  <c r="X367" i="4" s="1"/>
  <c r="X368" i="4" s="1"/>
  <c r="X369" i="4" s="1"/>
  <c r="X370" i="4" s="1"/>
  <c r="X371" i="4" s="1"/>
  <c r="X372" i="4" s="1"/>
  <c r="X373" i="4" s="1"/>
  <c r="X374" i="4" s="1"/>
  <c r="X375" i="4" s="1"/>
  <c r="X376" i="4" s="1"/>
  <c r="X377" i="4" s="1"/>
  <c r="X378" i="4" s="1"/>
  <c r="X379" i="4" s="1"/>
  <c r="X380" i="4" s="1"/>
  <c r="X381" i="4" s="1"/>
  <c r="X382" i="4" s="1"/>
  <c r="X383" i="4" s="1"/>
  <c r="X384" i="4" s="1"/>
  <c r="X385" i="4" s="1"/>
  <c r="X386" i="4" s="1"/>
  <c r="X387" i="4" s="1"/>
  <c r="X388" i="4" s="1"/>
  <c r="X389" i="4" s="1"/>
  <c r="X390" i="4" s="1"/>
  <c r="X391" i="4" s="1"/>
  <c r="X392" i="4" s="1"/>
  <c r="X393" i="4" s="1"/>
  <c r="X394" i="4" s="1"/>
  <c r="X395" i="4" s="1"/>
  <c r="X396" i="4" s="1"/>
  <c r="X397" i="4" s="1"/>
  <c r="X398" i="4" s="1"/>
  <c r="X399" i="4" s="1"/>
  <c r="X400" i="4" s="1"/>
  <c r="X401" i="4" s="1"/>
  <c r="X402" i="4" s="1"/>
  <c r="X403" i="4" s="1"/>
  <c r="X404" i="4" s="1"/>
  <c r="X405" i="4" s="1"/>
  <c r="X406" i="4" s="1"/>
  <c r="X407" i="4" s="1"/>
  <c r="X408" i="4" s="1"/>
  <c r="X409" i="4" s="1"/>
  <c r="X410" i="4" s="1"/>
  <c r="X411" i="4" s="1"/>
  <c r="X412" i="4" s="1"/>
  <c r="X413" i="4" s="1"/>
  <c r="X414" i="4" s="1"/>
  <c r="X415" i="4" s="1"/>
  <c r="X416" i="4" s="1"/>
  <c r="X417" i="4" s="1"/>
  <c r="X418" i="4" s="1"/>
  <c r="X419" i="4" s="1"/>
  <c r="X420" i="4" s="1"/>
  <c r="X421" i="4" s="1"/>
  <c r="X422" i="4" s="1"/>
  <c r="X423" i="4" s="1"/>
  <c r="X424" i="4" s="1"/>
  <c r="X425" i="4" s="1"/>
  <c r="X426" i="4" s="1"/>
  <c r="X427" i="4" s="1"/>
  <c r="X428" i="4" s="1"/>
  <c r="X429" i="4" s="1"/>
  <c r="X430" i="4" s="1"/>
  <c r="X431" i="4" s="1"/>
  <c r="X432" i="4" s="1"/>
  <c r="X433" i="4" s="1"/>
  <c r="X434" i="4" s="1"/>
  <c r="X435" i="4" s="1"/>
  <c r="X436" i="4" s="1"/>
  <c r="X437" i="4" s="1"/>
  <c r="X438" i="4" s="1"/>
  <c r="X439" i="4" s="1"/>
  <c r="X440" i="4" s="1"/>
  <c r="X441" i="4" s="1"/>
  <c r="X442" i="4" s="1"/>
  <c r="X443" i="4" s="1"/>
  <c r="X444" i="4" s="1"/>
  <c r="X445" i="4" s="1"/>
  <c r="X446" i="4" s="1"/>
  <c r="X447" i="4" s="1"/>
  <c r="X448" i="4" s="1"/>
  <c r="X449" i="4" s="1"/>
  <c r="X450" i="4" s="1"/>
  <c r="X451" i="4" s="1"/>
  <c r="X452" i="4" s="1"/>
  <c r="X453" i="4" s="1"/>
  <c r="X454" i="4" s="1"/>
  <c r="X455" i="4" s="1"/>
  <c r="X456" i="4" s="1"/>
  <c r="X457" i="4" s="1"/>
  <c r="G32" i="4"/>
  <c r="H32" i="4"/>
  <c r="I32" i="4"/>
  <c r="C25" i="4"/>
  <c r="G25" i="4"/>
  <c r="C32" i="4"/>
  <c r="E32" i="4"/>
  <c r="B32" i="4"/>
  <c r="C2" i="4"/>
  <c r="F31" i="4"/>
  <c r="F32" i="4" s="1"/>
  <c r="J32" i="4"/>
  <c r="B25" i="4"/>
  <c r="D31" i="4"/>
  <c r="D32" i="4" s="1"/>
  <c r="W488" i="4" l="1"/>
  <c r="W489" i="4" s="1"/>
  <c r="AA10" i="4"/>
  <c r="AA5" i="4"/>
  <c r="AA9" i="4"/>
  <c r="AA4" i="4"/>
  <c r="AA3" i="4"/>
  <c r="AA15" i="4"/>
  <c r="AA2" i="4"/>
  <c r="AA11" i="4"/>
  <c r="AA7" i="4"/>
  <c r="AA8" i="4"/>
  <c r="AA17" i="4"/>
  <c r="AA13" i="4"/>
  <c r="AA14" i="4"/>
  <c r="AA16" i="4"/>
  <c r="AA6" i="4"/>
  <c r="AA12" i="4"/>
  <c r="AA18" i="4"/>
  <c r="O488" i="4"/>
  <c r="S488" i="4"/>
  <c r="N488" i="4"/>
  <c r="R488" i="4"/>
  <c r="P488" i="4"/>
  <c r="T488" i="4"/>
  <c r="Q488" i="4"/>
  <c r="U488" i="4"/>
  <c r="M488" i="4"/>
  <c r="Z19" i="4"/>
  <c r="AA19" i="4" s="1"/>
  <c r="C8" i="4"/>
  <c r="C9" i="4" s="1"/>
  <c r="C10" i="4" s="1"/>
  <c r="Q489" i="4" l="1"/>
  <c r="T489" i="4"/>
  <c r="P489" i="4"/>
  <c r="R489" i="4"/>
  <c r="S489" i="4"/>
  <c r="M489" i="4"/>
  <c r="O489" i="4"/>
  <c r="U489" i="4"/>
  <c r="N489" i="4"/>
  <c r="Z20" i="4"/>
  <c r="AA20" i="4" s="1"/>
  <c r="Z21" i="4" l="1"/>
  <c r="AA21" i="4" s="1"/>
  <c r="Z22" i="4" l="1"/>
  <c r="AA22" i="4" s="1"/>
  <c r="Z23" i="4" l="1"/>
  <c r="AA23" i="4" s="1"/>
  <c r="Z24" i="4" l="1"/>
  <c r="AA24" i="4" s="1"/>
  <c r="Z25" i="4" l="1"/>
  <c r="AA25" i="4" s="1"/>
  <c r="Z26" i="4" l="1"/>
  <c r="AA26" i="4" s="1"/>
  <c r="Z27" i="4" l="1"/>
  <c r="AA27" i="4" s="1"/>
  <c r="Z28" i="4" l="1"/>
  <c r="AA28" i="4" s="1"/>
  <c r="Z29" i="4" l="1"/>
  <c r="AA29" i="4" s="1"/>
  <c r="Z30" i="4" l="1"/>
  <c r="AA30" i="4" s="1"/>
  <c r="Z31" i="4" l="1"/>
  <c r="AA31" i="4" s="1"/>
  <c r="Z32" i="4" l="1"/>
  <c r="AA32" i="4" s="1"/>
  <c r="Z33" i="4" l="1"/>
  <c r="AA33" i="4" s="1"/>
  <c r="Z34" i="4" l="1"/>
  <c r="AA34" i="4" s="1"/>
  <c r="Z35" i="4" l="1"/>
  <c r="AA35" i="4" s="1"/>
  <c r="Z36" i="4" l="1"/>
  <c r="AA36" i="4" s="1"/>
  <c r="Z37" i="4" l="1"/>
  <c r="AA37" i="4" s="1"/>
  <c r="Z38" i="4" l="1"/>
  <c r="AA38" i="4" s="1"/>
  <c r="Z39" i="4" l="1"/>
  <c r="AA39" i="4" s="1"/>
  <c r="Z40" i="4" l="1"/>
  <c r="AA40" i="4" s="1"/>
  <c r="Z41" i="4" l="1"/>
  <c r="AA41" i="4" s="1"/>
  <c r="Z42" i="4" l="1"/>
  <c r="AA42" i="4" s="1"/>
  <c r="Z43" i="4" l="1"/>
  <c r="AA43" i="4" s="1"/>
  <c r="Z44" i="4" l="1"/>
  <c r="AA44" i="4" s="1"/>
  <c r="Z45" i="4" l="1"/>
  <c r="AA45" i="4" s="1"/>
  <c r="Z46" i="4" l="1"/>
  <c r="AA46" i="4" s="1"/>
  <c r="Z47" i="4" l="1"/>
  <c r="AA47" i="4" s="1"/>
  <c r="Z48" i="4" l="1"/>
  <c r="AA48" i="4" s="1"/>
  <c r="Z49" i="4" l="1"/>
  <c r="AA49" i="4" s="1"/>
  <c r="Z50" i="4" l="1"/>
  <c r="AA50" i="4" s="1"/>
  <c r="Z51" i="4" l="1"/>
  <c r="AA51" i="4" s="1"/>
  <c r="Z52" i="4" l="1"/>
  <c r="AA52" i="4" s="1"/>
  <c r="Z53" i="4" l="1"/>
  <c r="AA53" i="4" s="1"/>
  <c r="Z54" i="4" l="1"/>
  <c r="AA54" i="4" s="1"/>
  <c r="Z55" i="4" l="1"/>
  <c r="AA55" i="4" s="1"/>
  <c r="Z56" i="4" l="1"/>
  <c r="Z57" i="4" l="1"/>
  <c r="AA57" i="4" s="1"/>
  <c r="AA56" i="4"/>
  <c r="Z58" i="4"/>
  <c r="AA58" i="4" s="1"/>
  <c r="Z59" i="4" l="1"/>
  <c r="AA59" i="4" s="1"/>
  <c r="Z60" i="4" l="1"/>
  <c r="AA60" i="4" s="1"/>
  <c r="Z61" i="4" l="1"/>
  <c r="AA61" i="4" s="1"/>
  <c r="Z62" i="4" l="1"/>
  <c r="AA62" i="4" s="1"/>
  <c r="Z63" i="4" l="1"/>
  <c r="AA63" i="4" s="1"/>
  <c r="Z64" i="4" l="1"/>
  <c r="AA64" i="4" s="1"/>
  <c r="Z65" i="4" l="1"/>
  <c r="AA65" i="4" s="1"/>
  <c r="Z66" i="4" l="1"/>
  <c r="AA66" i="4" s="1"/>
  <c r="Z67" i="4" l="1"/>
  <c r="AA67" i="4" s="1"/>
  <c r="Z68" i="4" l="1"/>
  <c r="AA68" i="4" s="1"/>
  <c r="Z69" i="4" l="1"/>
  <c r="AA69" i="4" s="1"/>
  <c r="Z70" i="4" l="1"/>
  <c r="AA70" i="4" s="1"/>
  <c r="Z71" i="4" l="1"/>
  <c r="AA71" i="4" s="1"/>
  <c r="Z72" i="4" l="1"/>
  <c r="AA72" i="4" s="1"/>
</calcChain>
</file>

<file path=xl/sharedStrings.xml><?xml version="1.0" encoding="utf-8"?>
<sst xmlns="http://schemas.openxmlformats.org/spreadsheetml/2006/main" count="73" uniqueCount="51">
  <si>
    <t>Month</t>
  </si>
  <si>
    <t>R1000G</t>
  </si>
  <si>
    <t>R1000</t>
  </si>
  <si>
    <t>R1000V</t>
  </si>
  <si>
    <t>R2000G</t>
  </si>
  <si>
    <t>R2000</t>
  </si>
  <si>
    <t>R3000G</t>
  </si>
  <si>
    <t>R3000</t>
  </si>
  <si>
    <t>R3000V</t>
  </si>
  <si>
    <t>R2000V</t>
  </si>
  <si>
    <t>Russell 1000 Growth</t>
  </si>
  <si>
    <t>Russell 1000</t>
  </si>
  <si>
    <t>Russell 1000 Value</t>
  </si>
  <si>
    <t>Russell 2000 Growth</t>
  </si>
  <si>
    <t>Russell 2000</t>
  </si>
  <si>
    <t>Russell 2000 Value</t>
  </si>
  <si>
    <t>Russell 3000 Growth</t>
  </si>
  <si>
    <t>Russell 3000</t>
  </si>
  <si>
    <t>Russell 3000 Value</t>
  </si>
  <si>
    <t>Last Updated:</t>
  </si>
  <si>
    <t>Monthly Arithmetic Return:</t>
  </si>
  <si>
    <t>Annualized Geometric Return:</t>
  </si>
  <si>
    <t>Number of Months:</t>
  </si>
  <si>
    <t>Correlation:</t>
  </si>
  <si>
    <t>Confidence in Difference:</t>
  </si>
  <si>
    <t>Statistics</t>
  </si>
  <si>
    <t>Monthly Mean Ret.:</t>
  </si>
  <si>
    <t>Monthly Sigma:</t>
  </si>
  <si>
    <t>Monthly Geo. Ret.:</t>
  </si>
  <si>
    <t>Alpha</t>
  </si>
  <si>
    <t>Bins</t>
  </si>
  <si>
    <t>Count</t>
  </si>
  <si>
    <t>Annualized Sigma:</t>
  </si>
  <si>
    <t>Information Ratio:</t>
  </si>
  <si>
    <t>T-Stat:</t>
  </si>
  <si>
    <t>Monthly Alpha:</t>
  </si>
  <si>
    <t>Tracking Error:</t>
  </si>
  <si>
    <t>Mean</t>
  </si>
  <si>
    <t>Sigma</t>
  </si>
  <si>
    <t>Max</t>
  </si>
  <si>
    <t>Min</t>
  </si>
  <si>
    <t>IR</t>
  </si>
  <si>
    <t>T-Stat</t>
  </si>
  <si>
    <t>Prob</t>
  </si>
  <si>
    <t>Skew</t>
  </si>
  <si>
    <t>Kurt</t>
  </si>
  <si>
    <t>Monthly Max:</t>
  </si>
  <si>
    <t>Monthly Min:</t>
  </si>
  <si>
    <t>Correlation Matrix</t>
  </si>
  <si>
    <t>Annualized Geo. Ret.:</t>
  </si>
  <si>
    <t>Annualized Mean Ret.: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</si>
</sst>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00000000000000%"/>
    <numFmt numFmtId="166" formatCode="0.00000000000000000%"/>
    <numFmt numFmtId="167" formatCode="&quot;$&quot;#,##0.00"/>
    <numFmt numFmtId="168" formatCode="0.000"/>
    <numFmt numFmtId="169" formatCode="mm/yyyy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10" fontId="5" fillId="0" borderId="0" xfId="2" applyNumberFormat="1" applyFont="1" applyAlignment="1">
      <alignment horizontal="center" vertical="top"/>
    </xf>
    <xf numFmtId="1" fontId="4" fillId="0" borderId="0" xfId="0" applyNumberFormat="1" applyFont="1" applyAlignment="1">
      <alignment horizontal="center"/>
    </xf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0" fontId="5" fillId="0" borderId="0" xfId="0" applyNumberFormat="1" applyFont="1"/>
    <xf numFmtId="0" fontId="3" fillId="0" borderId="3" xfId="0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4" fillId="0" borderId="6" xfId="0" applyFont="1" applyBorder="1"/>
    <xf numFmtId="164" fontId="5" fillId="0" borderId="7" xfId="2" applyNumberFormat="1" applyFont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4" fillId="0" borderId="3" xfId="0" applyFont="1" applyBorder="1"/>
    <xf numFmtId="164" fontId="5" fillId="0" borderId="4" xfId="2" applyNumberFormat="1" applyFont="1" applyBorder="1" applyAlignment="1">
      <alignment horizontal="center"/>
    </xf>
    <xf numFmtId="164" fontId="5" fillId="0" borderId="5" xfId="2" applyNumberFormat="1" applyFont="1" applyBorder="1" applyAlignment="1">
      <alignment horizontal="center"/>
    </xf>
    <xf numFmtId="10" fontId="5" fillId="0" borderId="4" xfId="2" applyNumberFormat="1" applyFont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0" fontId="4" fillId="0" borderId="9" xfId="0" applyFont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/>
    </xf>
    <xf numFmtId="0" fontId="4" fillId="0" borderId="12" xfId="0" applyFont="1" applyBorder="1"/>
    <xf numFmtId="164" fontId="5" fillId="0" borderId="13" xfId="2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10" fontId="5" fillId="0" borderId="7" xfId="2" applyNumberFormat="1" applyFont="1" applyBorder="1" applyAlignment="1">
      <alignment horizontal="center"/>
    </xf>
    <xf numFmtId="10" fontId="5" fillId="0" borderId="8" xfId="2" applyNumberFormat="1" applyFont="1" applyBorder="1" applyAlignment="1">
      <alignment horizontal="center"/>
    </xf>
    <xf numFmtId="169" fontId="5" fillId="0" borderId="0" xfId="1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0" fontId="1" fillId="0" borderId="0" xfId="2" applyNumberFormat="1" applyAlignment="1">
      <alignment horizontal="center"/>
    </xf>
    <xf numFmtId="0" fontId="1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4" fillId="0" borderId="25" xfId="0" applyFont="1" applyBorder="1"/>
    <xf numFmtId="10" fontId="5" fillId="0" borderId="26" xfId="2" applyNumberFormat="1" applyFont="1" applyBorder="1" applyAlignment="1">
      <alignment horizontal="center"/>
    </xf>
    <xf numFmtId="10" fontId="5" fillId="0" borderId="27" xfId="2" applyNumberFormat="1" applyFont="1" applyBorder="1" applyAlignment="1">
      <alignment horizontal="center"/>
    </xf>
    <xf numFmtId="10" fontId="1" fillId="0" borderId="26" xfId="2" applyNumberFormat="1" applyBorder="1" applyAlignment="1">
      <alignment horizontal="center"/>
    </xf>
    <xf numFmtId="10" fontId="1" fillId="0" borderId="27" xfId="2" applyNumberFormat="1" applyBorder="1" applyAlignment="1">
      <alignment horizontal="center"/>
    </xf>
    <xf numFmtId="164" fontId="5" fillId="0" borderId="28" xfId="2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4" fillId="0" borderId="22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168" fontId="4" fillId="0" borderId="22" xfId="2" applyNumberFormat="1" applyFont="1" applyBorder="1" applyAlignment="1">
      <alignment horizontal="center"/>
    </xf>
    <xf numFmtId="168" fontId="4" fillId="0" borderId="1" xfId="2" applyNumberFormat="1" applyFont="1" applyBorder="1" applyAlignment="1">
      <alignment horizontal="center"/>
    </xf>
    <xf numFmtId="168" fontId="4" fillId="0" borderId="2" xfId="2" applyNumberFormat="1" applyFont="1" applyBorder="1" applyAlignment="1">
      <alignment horizontal="center"/>
    </xf>
    <xf numFmtId="10" fontId="4" fillId="0" borderId="22" xfId="2" applyNumberFormat="1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10" fontId="4" fillId="0" borderId="2" xfId="2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4" fillId="0" borderId="22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2" borderId="2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0" fontId="5" fillId="0" borderId="6" xfId="2" applyNumberFormat="1" applyFont="1" applyBorder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0" fontId="5" fillId="0" borderId="22" xfId="2" applyNumberFormat="1" applyFont="1" applyBorder="1" applyAlignment="1">
      <alignment horizontal="center"/>
    </xf>
    <xf numFmtId="10" fontId="5" fillId="0" borderId="14" xfId="2" applyNumberFormat="1" applyFont="1" applyBorder="1" applyAlignment="1">
      <alignment horizontal="center"/>
    </xf>
    <xf numFmtId="164" fontId="4" fillId="0" borderId="23" xfId="2" applyNumberFormat="1" applyFont="1" applyBorder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4" fillId="0" borderId="8" xfId="2" applyNumberFormat="1" applyFont="1" applyBorder="1" applyAlignment="1">
      <alignment horizontal="center"/>
    </xf>
    <xf numFmtId="10" fontId="5" fillId="0" borderId="23" xfId="2" applyNumberFormat="1" applyFont="1" applyBorder="1" applyAlignment="1">
      <alignment horizontal="center"/>
    </xf>
    <xf numFmtId="10" fontId="5" fillId="0" borderId="7" xfId="2" applyNumberFormat="1" applyFont="1" applyBorder="1" applyAlignment="1">
      <alignment horizontal="center"/>
    </xf>
    <xf numFmtId="10" fontId="5" fillId="0" borderId="17" xfId="2" applyNumberFormat="1" applyFont="1" applyBorder="1" applyAlignment="1">
      <alignment horizontal="center"/>
    </xf>
    <xf numFmtId="10" fontId="4" fillId="0" borderId="24" xfId="2" applyNumberFormat="1" applyFont="1" applyBorder="1" applyAlignment="1">
      <alignment horizontal="center"/>
    </xf>
    <xf numFmtId="10" fontId="4" fillId="0" borderId="19" xfId="2" applyNumberFormat="1" applyFont="1" applyBorder="1" applyAlignment="1">
      <alignment horizontal="center"/>
    </xf>
    <xf numFmtId="10" fontId="4" fillId="0" borderId="20" xfId="2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5" fillId="0" borderId="9" xfId="2" applyNumberFormat="1" applyFont="1" applyBorder="1" applyAlignment="1">
      <alignment horizontal="center"/>
    </xf>
    <xf numFmtId="10" fontId="5" fillId="0" borderId="8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17">
    <dxf>
      <font>
        <color rgb="FFFF000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Alpha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Sheet1!$Z$2:$Z$72</c:f>
              <c:numCache>
                <c:formatCode>0.0%</c:formatCode>
                <c:ptCount val="71"/>
                <c:pt idx="0">
                  <c:v>-0.35</c:v>
                </c:pt>
                <c:pt idx="1">
                  <c:v>-0.33999999999999997</c:v>
                </c:pt>
                <c:pt idx="2">
                  <c:v>-0.32999999999999996</c:v>
                </c:pt>
                <c:pt idx="3">
                  <c:v>-0.31999999999999995</c:v>
                </c:pt>
                <c:pt idx="4">
                  <c:v>-0.30999999999999994</c:v>
                </c:pt>
                <c:pt idx="5">
                  <c:v>-0.29999999999999993</c:v>
                </c:pt>
                <c:pt idx="6">
                  <c:v>-0.28999999999999992</c:v>
                </c:pt>
                <c:pt idx="7">
                  <c:v>-0.27999999999999992</c:v>
                </c:pt>
                <c:pt idx="8">
                  <c:v>-0.26999999999999991</c:v>
                </c:pt>
                <c:pt idx="9">
                  <c:v>-0.2599999999999999</c:v>
                </c:pt>
                <c:pt idx="10">
                  <c:v>-0.24999999999999989</c:v>
                </c:pt>
                <c:pt idx="11">
                  <c:v>-0.23999999999999988</c:v>
                </c:pt>
                <c:pt idx="12">
                  <c:v>-0.22999999999999987</c:v>
                </c:pt>
                <c:pt idx="13">
                  <c:v>-0.21999999999999986</c:v>
                </c:pt>
                <c:pt idx="14">
                  <c:v>-0.20999999999999985</c:v>
                </c:pt>
                <c:pt idx="15">
                  <c:v>-0.19999999999999984</c:v>
                </c:pt>
                <c:pt idx="16">
                  <c:v>-0.18999999999999984</c:v>
                </c:pt>
                <c:pt idx="17">
                  <c:v>-0.17999999999999983</c:v>
                </c:pt>
                <c:pt idx="18">
                  <c:v>-0.16999999999999982</c:v>
                </c:pt>
                <c:pt idx="19">
                  <c:v>-0.15999999999999981</c:v>
                </c:pt>
                <c:pt idx="20">
                  <c:v>-0.1499999999999998</c:v>
                </c:pt>
                <c:pt idx="21">
                  <c:v>-0.13999999999999979</c:v>
                </c:pt>
                <c:pt idx="22">
                  <c:v>-0.12999999999999978</c:v>
                </c:pt>
                <c:pt idx="23">
                  <c:v>-0.11999999999999979</c:v>
                </c:pt>
                <c:pt idx="24">
                  <c:v>-0.10999999999999979</c:v>
                </c:pt>
                <c:pt idx="25">
                  <c:v>-9.9999999999999797E-2</c:v>
                </c:pt>
                <c:pt idx="26">
                  <c:v>-8.9999999999999802E-2</c:v>
                </c:pt>
                <c:pt idx="27">
                  <c:v>-7.9999999999999807E-2</c:v>
                </c:pt>
                <c:pt idx="28">
                  <c:v>-6.9999999999999812E-2</c:v>
                </c:pt>
                <c:pt idx="29">
                  <c:v>-5.999999999999981E-2</c:v>
                </c:pt>
                <c:pt idx="30">
                  <c:v>-4.9999999999999808E-2</c:v>
                </c:pt>
                <c:pt idx="31">
                  <c:v>-3.9999999999999807E-2</c:v>
                </c:pt>
                <c:pt idx="32">
                  <c:v>-2.9999999999999805E-2</c:v>
                </c:pt>
                <c:pt idx="33">
                  <c:v>-1.9999999999999803E-2</c:v>
                </c:pt>
                <c:pt idx="34">
                  <c:v>-9.9999999999998024E-3</c:v>
                </c:pt>
                <c:pt idx="35">
                  <c:v>1.9775847626135601E-16</c:v>
                </c:pt>
                <c:pt idx="36">
                  <c:v>1.0000000000000198E-2</c:v>
                </c:pt>
                <c:pt idx="37">
                  <c:v>2.0000000000000198E-2</c:v>
                </c:pt>
                <c:pt idx="38">
                  <c:v>3.00000000000002E-2</c:v>
                </c:pt>
                <c:pt idx="39">
                  <c:v>4.0000000000000202E-2</c:v>
                </c:pt>
                <c:pt idx="40">
                  <c:v>5.0000000000000204E-2</c:v>
                </c:pt>
                <c:pt idx="41">
                  <c:v>6.0000000000000206E-2</c:v>
                </c:pt>
                <c:pt idx="42">
                  <c:v>7.0000000000000201E-2</c:v>
                </c:pt>
                <c:pt idx="43">
                  <c:v>8.0000000000000196E-2</c:v>
                </c:pt>
                <c:pt idx="44">
                  <c:v>9.0000000000000191E-2</c:v>
                </c:pt>
                <c:pt idx="45">
                  <c:v>0.10000000000000019</c:v>
                </c:pt>
                <c:pt idx="46">
                  <c:v>0.11000000000000018</c:v>
                </c:pt>
                <c:pt idx="47">
                  <c:v>0.12000000000000018</c:v>
                </c:pt>
                <c:pt idx="48">
                  <c:v>0.13000000000000017</c:v>
                </c:pt>
                <c:pt idx="49">
                  <c:v>0.14000000000000018</c:v>
                </c:pt>
                <c:pt idx="50">
                  <c:v>0.15000000000000019</c:v>
                </c:pt>
                <c:pt idx="51">
                  <c:v>0.1600000000000002</c:v>
                </c:pt>
                <c:pt idx="52">
                  <c:v>0.17000000000000021</c:v>
                </c:pt>
                <c:pt idx="53">
                  <c:v>0.18000000000000022</c:v>
                </c:pt>
                <c:pt idx="54">
                  <c:v>0.19000000000000022</c:v>
                </c:pt>
                <c:pt idx="55">
                  <c:v>0.20000000000000023</c:v>
                </c:pt>
                <c:pt idx="56">
                  <c:v>0.21000000000000024</c:v>
                </c:pt>
                <c:pt idx="57">
                  <c:v>0.22000000000000025</c:v>
                </c:pt>
                <c:pt idx="58">
                  <c:v>0.23000000000000026</c:v>
                </c:pt>
                <c:pt idx="59">
                  <c:v>0.24000000000000027</c:v>
                </c:pt>
                <c:pt idx="60">
                  <c:v>0.25000000000000028</c:v>
                </c:pt>
                <c:pt idx="61">
                  <c:v>0.26000000000000029</c:v>
                </c:pt>
                <c:pt idx="62">
                  <c:v>0.2700000000000003</c:v>
                </c:pt>
                <c:pt idx="63">
                  <c:v>0.2800000000000003</c:v>
                </c:pt>
                <c:pt idx="64">
                  <c:v>0.29000000000000031</c:v>
                </c:pt>
                <c:pt idx="65">
                  <c:v>0.30000000000000032</c:v>
                </c:pt>
                <c:pt idx="66">
                  <c:v>0.31000000000000033</c:v>
                </c:pt>
                <c:pt idx="67">
                  <c:v>0.32000000000000034</c:v>
                </c:pt>
                <c:pt idx="68">
                  <c:v>0.33000000000000035</c:v>
                </c:pt>
                <c:pt idx="69">
                  <c:v>0.34000000000000036</c:v>
                </c:pt>
                <c:pt idx="70">
                  <c:v>0.35000000000000037</c:v>
                </c:pt>
              </c:numCache>
            </c:numRef>
          </c:cat>
          <c:val>
            <c:numRef>
              <c:f>Sheet1!$AA$2:$AA$72</c:f>
              <c:numCache>
                <c:formatCode>0.00%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2.3148148148148147E-3</c:v>
                </c:pt>
                <c:pt idx="19">
                  <c:v>0</c:v>
                </c:pt>
                <c:pt idx="20">
                  <c:v>0</c:v>
                </c:pt>
                <c:pt idx="21">
                  <c:v>2.3148148148148147E-3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2.3148148148148147E-3</c:v>
                </c:pt>
                <c:pt idx="26">
                  <c:v>2.3148148148148147E-3</c:v>
                </c:pt>
                <c:pt idx="27">
                  <c:v>2.3148148148148147E-3</c:v>
                </c:pt>
                <c:pt idx="28">
                  <c:v>6.9444444444444441E-3</c:v>
                </c:pt>
                <c:pt idx="29">
                  <c:v>6.9444444444444441E-3</c:v>
                </c:pt>
                <c:pt idx="30">
                  <c:v>9.2592592592592587E-3</c:v>
                </c:pt>
                <c:pt idx="31">
                  <c:v>2.0833333333333332E-2</c:v>
                </c:pt>
                <c:pt idx="32">
                  <c:v>6.0185185185185182E-2</c:v>
                </c:pt>
                <c:pt idx="33">
                  <c:v>7.6388888888888895E-2</c:v>
                </c:pt>
                <c:pt idx="34">
                  <c:v>0.15509259259259259</c:v>
                </c:pt>
                <c:pt idx="35">
                  <c:v>0.21759259259259259</c:v>
                </c:pt>
                <c:pt idx="36">
                  <c:v>0.19212962962962962</c:v>
                </c:pt>
                <c:pt idx="37">
                  <c:v>0.12962962962962962</c:v>
                </c:pt>
                <c:pt idx="38">
                  <c:v>7.8703703703703706E-2</c:v>
                </c:pt>
                <c:pt idx="39">
                  <c:v>4.3981481481481483E-2</c:v>
                </c:pt>
                <c:pt idx="40">
                  <c:v>3.9351851851851853E-2</c:v>
                </c:pt>
                <c:pt idx="41">
                  <c:v>2.5462962962962962E-2</c:v>
                </c:pt>
                <c:pt idx="42">
                  <c:v>1.1574074074074073E-2</c:v>
                </c:pt>
                <c:pt idx="43">
                  <c:v>1.3888888888888888E-2</c:v>
                </c:pt>
                <c:pt idx="44">
                  <c:v>0</c:v>
                </c:pt>
                <c:pt idx="45">
                  <c:v>0</c:v>
                </c:pt>
                <c:pt idx="46">
                  <c:v>4.6296296296296294E-3</c:v>
                </c:pt>
                <c:pt idx="47">
                  <c:v>2.3148148148148147E-3</c:v>
                </c:pt>
                <c:pt idx="48">
                  <c:v>0</c:v>
                </c:pt>
                <c:pt idx="49">
                  <c:v>2.3148148148148147E-3</c:v>
                </c:pt>
                <c:pt idx="50">
                  <c:v>0</c:v>
                </c:pt>
                <c:pt idx="51">
                  <c:v>0</c:v>
                </c:pt>
                <c:pt idx="52">
                  <c:v>2.3148148148148147E-3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B-4F5C-A8E5-4BC6E743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64473624"/>
        <c:axId val="364475192"/>
      </c:barChart>
      <c:catAx>
        <c:axId val="364473624"/>
        <c:scaling>
          <c:orientation val="minMax"/>
        </c:scaling>
        <c:delete val="0"/>
        <c:axPos val="b"/>
        <c:numFmt formatCode="0%" sourceLinked="0"/>
        <c:majorTickMark val="cross"/>
        <c:minorTickMark val="none"/>
        <c:tickLblPos val="nextTo"/>
        <c:spPr>
          <a:ln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364475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6447519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364473624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Sheet1!$AD$1</c:f>
              <c:strCache>
                <c:ptCount val="1"/>
                <c:pt idx="0">
                  <c:v>R2000G (Y) &amp; R2000V (X)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211360025245114"/>
                  <c:y val="-0.353197427051239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Sheet1!$AE$2:$AE$481</c:f>
              <c:numCache>
                <c:formatCode>0.00%</c:formatCode>
                <c:ptCount val="480"/>
                <c:pt idx="0">
                  <c:v>0.1022242649</c:v>
                </c:pt>
                <c:pt idx="1">
                  <c:v>-2.4659872199999999E-2</c:v>
                </c:pt>
                <c:pt idx="2">
                  <c:v>8.6965599500000004E-2</c:v>
                </c:pt>
                <c:pt idx="3">
                  <c:v>2.75503764E-2</c:v>
                </c:pt>
                <c:pt idx="4">
                  <c:v>-8.6612840999999996E-3</c:v>
                </c:pt>
                <c:pt idx="5">
                  <c:v>5.3077240800000001E-2</c:v>
                </c:pt>
                <c:pt idx="6">
                  <c:v>4.0621775800000003E-2</c:v>
                </c:pt>
                <c:pt idx="7">
                  <c:v>7.3712932499999995E-2</c:v>
                </c:pt>
                <c:pt idx="8">
                  <c:v>-1.27902806E-2</c:v>
                </c:pt>
                <c:pt idx="9">
                  <c:v>-0.11623286770000001</c:v>
                </c:pt>
                <c:pt idx="10">
                  <c:v>6.1543844299999997E-2</c:v>
                </c:pt>
                <c:pt idx="11">
                  <c:v>4.3638401100000002E-2</c:v>
                </c:pt>
                <c:pt idx="12">
                  <c:v>7.0860670900000006E-2</c:v>
                </c:pt>
                <c:pt idx="13">
                  <c:v>-3.5028606800000001E-2</c:v>
                </c:pt>
                <c:pt idx="14">
                  <c:v>-0.15520205379999999</c:v>
                </c:pt>
                <c:pt idx="15">
                  <c:v>6.2142753799999999E-2</c:v>
                </c:pt>
                <c:pt idx="16">
                  <c:v>8.4665230499999994E-2</c:v>
                </c:pt>
                <c:pt idx="17">
                  <c:v>3.5672229999999999E-2</c:v>
                </c:pt>
                <c:pt idx="18">
                  <c:v>9.3370525900000001E-2</c:v>
                </c:pt>
                <c:pt idx="19">
                  <c:v>5.2244807400000003E-2</c:v>
                </c:pt>
                <c:pt idx="20">
                  <c:v>1.35920411E-2</c:v>
                </c:pt>
                <c:pt idx="21">
                  <c:v>1.9519900199999999E-2</c:v>
                </c:pt>
                <c:pt idx="22">
                  <c:v>2.9149611700000001E-2</c:v>
                </c:pt>
                <c:pt idx="23">
                  <c:v>-1.6156810300000001E-2</c:v>
                </c:pt>
                <c:pt idx="24">
                  <c:v>2.39594484E-2</c:v>
                </c:pt>
                <c:pt idx="25">
                  <c:v>2.0416320799999998E-2</c:v>
                </c:pt>
                <c:pt idx="26">
                  <c:v>8.0621930300000005E-2</c:v>
                </c:pt>
                <c:pt idx="27">
                  <c:v>3.6740225199999997E-2</c:v>
                </c:pt>
                <c:pt idx="28">
                  <c:v>1.7579249200000001E-2</c:v>
                </c:pt>
                <c:pt idx="29">
                  <c:v>1.42623791E-2</c:v>
                </c:pt>
                <c:pt idx="30">
                  <c:v>-2.0691416399999999E-2</c:v>
                </c:pt>
                <c:pt idx="31">
                  <c:v>-5.5817815100000001E-2</c:v>
                </c:pt>
                <c:pt idx="32">
                  <c:v>-6.5594191999999996E-2</c:v>
                </c:pt>
                <c:pt idx="33">
                  <c:v>6.5771059000000007E-2</c:v>
                </c:pt>
                <c:pt idx="34">
                  <c:v>4.6141219800000001E-2</c:v>
                </c:pt>
                <c:pt idx="35">
                  <c:v>-1.3147429800000001E-2</c:v>
                </c:pt>
                <c:pt idx="36">
                  <c:v>-2.0702094899999999E-2</c:v>
                </c:pt>
                <c:pt idx="37">
                  <c:v>-2.85800662E-2</c:v>
                </c:pt>
                <c:pt idx="38">
                  <c:v>3.5673943999999999E-3</c:v>
                </c:pt>
                <c:pt idx="39">
                  <c:v>4.4471243600000002E-2</c:v>
                </c:pt>
                <c:pt idx="40">
                  <c:v>-2.1899174699999999E-2</c:v>
                </c:pt>
                <c:pt idx="41">
                  <c:v>-3.1417232500000003E-2</c:v>
                </c:pt>
                <c:pt idx="42">
                  <c:v>-9.1522688999999997E-3</c:v>
                </c:pt>
                <c:pt idx="43">
                  <c:v>8.7202014899999999E-2</c:v>
                </c:pt>
                <c:pt idx="44">
                  <c:v>3.6456593599999997E-2</c:v>
                </c:pt>
                <c:pt idx="45">
                  <c:v>0.1219221873</c:v>
                </c:pt>
                <c:pt idx="46">
                  <c:v>7.3591208300000002E-2</c:v>
                </c:pt>
                <c:pt idx="47">
                  <c:v>1.1630165099999999E-2</c:v>
                </c:pt>
                <c:pt idx="48">
                  <c:v>6.4657452399999996E-2</c:v>
                </c:pt>
                <c:pt idx="49">
                  <c:v>5.1899814500000002E-2</c:v>
                </c:pt>
                <c:pt idx="50">
                  <c:v>4.8668723599999998E-2</c:v>
                </c:pt>
                <c:pt idx="51">
                  <c:v>7.2203031500000001E-2</c:v>
                </c:pt>
                <c:pt idx="52">
                  <c:v>6.3028270400000003E-2</c:v>
                </c:pt>
                <c:pt idx="53">
                  <c:v>3.3200548099999998E-2</c:v>
                </c:pt>
                <c:pt idx="54">
                  <c:v>-1.5206287E-3</c:v>
                </c:pt>
                <c:pt idx="55">
                  <c:v>-2.3860494600000001E-2</c:v>
                </c:pt>
                <c:pt idx="56">
                  <c:v>2.87603128E-2</c:v>
                </c:pt>
                <c:pt idx="57">
                  <c:v>-4.3487890600000002E-2</c:v>
                </c:pt>
                <c:pt idx="58">
                  <c:v>5.1057753499999997E-2</c:v>
                </c:pt>
                <c:pt idx="59">
                  <c:v>-5.5780281000000001E-3</c:v>
                </c:pt>
                <c:pt idx="60">
                  <c:v>1.24494223E-2</c:v>
                </c:pt>
                <c:pt idx="61">
                  <c:v>-4.6890813000000003E-2</c:v>
                </c:pt>
                <c:pt idx="62">
                  <c:v>1.65714322E-2</c:v>
                </c:pt>
                <c:pt idx="63">
                  <c:v>-4.9120320000000002E-3</c:v>
                </c:pt>
                <c:pt idx="64">
                  <c:v>-4.4848901300000001E-2</c:v>
                </c:pt>
                <c:pt idx="65">
                  <c:v>2.14312823E-2</c:v>
                </c:pt>
                <c:pt idx="66">
                  <c:v>-3.5511083700000001E-2</c:v>
                </c:pt>
                <c:pt idx="67">
                  <c:v>0.1016086132</c:v>
                </c:pt>
                <c:pt idx="68">
                  <c:v>1.28113121E-2</c:v>
                </c:pt>
                <c:pt idx="69">
                  <c:v>-8.2296742999999999E-3</c:v>
                </c:pt>
                <c:pt idx="70">
                  <c:v>-9.2606608000000007E-3</c:v>
                </c:pt>
                <c:pt idx="71">
                  <c:v>1.56112973E-2</c:v>
                </c:pt>
                <c:pt idx="72">
                  <c:v>0.1208194433</c:v>
                </c:pt>
                <c:pt idx="73">
                  <c:v>2.0819855599999999E-2</c:v>
                </c:pt>
                <c:pt idx="74">
                  <c:v>-1.55514943E-2</c:v>
                </c:pt>
                <c:pt idx="75">
                  <c:v>-5.3102404000000001E-3</c:v>
                </c:pt>
                <c:pt idx="76">
                  <c:v>3.1969773100000001E-2</c:v>
                </c:pt>
                <c:pt idx="77">
                  <c:v>1.22304105E-2</c:v>
                </c:pt>
                <c:pt idx="78">
                  <c:v>2.5980235899999999E-2</c:v>
                </c:pt>
                <c:pt idx="79">
                  <c:v>-4.5703517999999997E-3</c:v>
                </c:pt>
                <c:pt idx="80">
                  <c:v>-4.9029627200000002E-2</c:v>
                </c:pt>
                <c:pt idx="81">
                  <c:v>3.4251651700000003E-2</c:v>
                </c:pt>
                <c:pt idx="82">
                  <c:v>7.11280366E-2</c:v>
                </c:pt>
                <c:pt idx="83">
                  <c:v>4.0420620999999997E-2</c:v>
                </c:pt>
                <c:pt idx="84">
                  <c:v>8.6900407000000002E-3</c:v>
                </c:pt>
                <c:pt idx="85">
                  <c:v>7.0050657399999994E-2</c:v>
                </c:pt>
                <c:pt idx="86">
                  <c:v>5.15497039E-2</c:v>
                </c:pt>
                <c:pt idx="87">
                  <c:v>5.0503722000000001E-3</c:v>
                </c:pt>
                <c:pt idx="88">
                  <c:v>3.24289283E-2</c:v>
                </c:pt>
                <c:pt idx="89">
                  <c:v>-6.2691950999999996E-3</c:v>
                </c:pt>
                <c:pt idx="90">
                  <c:v>-7.9919938800000007E-2</c:v>
                </c:pt>
                <c:pt idx="91">
                  <c:v>4.14091392E-2</c:v>
                </c:pt>
                <c:pt idx="92">
                  <c:v>-4.3569705399999999E-2</c:v>
                </c:pt>
                <c:pt idx="93">
                  <c:v>2.8679529700000001E-2</c:v>
                </c:pt>
                <c:pt idx="94">
                  <c:v>-2.3188189000000001E-3</c:v>
                </c:pt>
                <c:pt idx="95">
                  <c:v>-2.41809461E-2</c:v>
                </c:pt>
                <c:pt idx="96">
                  <c:v>0.1041600298</c:v>
                </c:pt>
                <c:pt idx="97">
                  <c:v>7.1469511799999996E-2</c:v>
                </c:pt>
                <c:pt idx="98">
                  <c:v>2.6540692099999999E-2</c:v>
                </c:pt>
                <c:pt idx="99">
                  <c:v>-2.62805334E-2</c:v>
                </c:pt>
                <c:pt idx="100">
                  <c:v>6.2014440000000002E-4</c:v>
                </c:pt>
                <c:pt idx="101">
                  <c:v>2.6391298099999998E-2</c:v>
                </c:pt>
                <c:pt idx="102">
                  <c:v>3.8429986300000003E-2</c:v>
                </c:pt>
                <c:pt idx="103">
                  <c:v>2.98588178E-2</c:v>
                </c:pt>
                <c:pt idx="104">
                  <c:v>-1.6889194699999999E-2</c:v>
                </c:pt>
                <c:pt idx="105">
                  <c:v>-0.28284962720000001</c:v>
                </c:pt>
                <c:pt idx="106">
                  <c:v>-4.2000639700000002E-2</c:v>
                </c:pt>
                <c:pt idx="107">
                  <c:v>5.8840302800000001E-2</c:v>
                </c:pt>
                <c:pt idx="108">
                  <c:v>6.7500351E-2</c:v>
                </c:pt>
                <c:pt idx="109">
                  <c:v>8.6939366000000004E-2</c:v>
                </c:pt>
                <c:pt idx="110">
                  <c:v>4.0499579500000001E-2</c:v>
                </c:pt>
                <c:pt idx="111">
                  <c:v>2.1209868100000001E-2</c:v>
                </c:pt>
                <c:pt idx="112">
                  <c:v>-2.1448907400000002E-2</c:v>
                </c:pt>
                <c:pt idx="113">
                  <c:v>6.9029067700000002E-2</c:v>
                </c:pt>
                <c:pt idx="114">
                  <c:v>-5.6929919999999996E-4</c:v>
                </c:pt>
                <c:pt idx="115">
                  <c:v>-1.51405577E-2</c:v>
                </c:pt>
                <c:pt idx="116">
                  <c:v>2.46092758E-2</c:v>
                </c:pt>
                <c:pt idx="117">
                  <c:v>-5.7899924E-3</c:v>
                </c:pt>
                <c:pt idx="118">
                  <c:v>-2.7929610000000001E-2</c:v>
                </c:pt>
                <c:pt idx="119">
                  <c:v>2.9929561300000001E-2</c:v>
                </c:pt>
                <c:pt idx="120">
                  <c:v>4.6521302399999999E-2</c:v>
                </c:pt>
                <c:pt idx="121">
                  <c:v>1.22803709E-2</c:v>
                </c:pt>
                <c:pt idx="122">
                  <c:v>1.9339074899999999E-2</c:v>
                </c:pt>
                <c:pt idx="123">
                  <c:v>3.7320386699999999E-2</c:v>
                </c:pt>
                <c:pt idx="124">
                  <c:v>3.7999634999999997E-2</c:v>
                </c:pt>
                <c:pt idx="125">
                  <c:v>-1.30499E-2</c:v>
                </c:pt>
                <c:pt idx="126">
                  <c:v>3.1089415400000001E-2</c:v>
                </c:pt>
                <c:pt idx="127">
                  <c:v>1.9971122099999999E-2</c:v>
                </c:pt>
                <c:pt idx="128">
                  <c:v>-5.1999999999999998E-3</c:v>
                </c:pt>
                <c:pt idx="129">
                  <c:v>-6.39012739E-2</c:v>
                </c:pt>
                <c:pt idx="130">
                  <c:v>3.8502363E-3</c:v>
                </c:pt>
                <c:pt idx="131">
                  <c:v>-3.4793405999999998E-3</c:v>
                </c:pt>
                <c:pt idx="132">
                  <c:v>-7.0879750800000002E-2</c:v>
                </c:pt>
                <c:pt idx="133">
                  <c:v>2.40498595E-2</c:v>
                </c:pt>
                <c:pt idx="134">
                  <c:v>3.2389787599999997E-2</c:v>
                </c:pt>
                <c:pt idx="135">
                  <c:v>-3.5860146099999997E-2</c:v>
                </c:pt>
                <c:pt idx="136">
                  <c:v>5.1249342599999997E-2</c:v>
                </c:pt>
                <c:pt idx="137">
                  <c:v>-1.0085624999999999E-3</c:v>
                </c:pt>
                <c:pt idx="138">
                  <c:v>-4.2240219799999999E-2</c:v>
                </c:pt>
                <c:pt idx="139">
                  <c:v>-0.1225402801</c:v>
                </c:pt>
                <c:pt idx="140">
                  <c:v>-8.3089444100000007E-2</c:v>
                </c:pt>
                <c:pt idx="141">
                  <c:v>-6.6010270999999995E-2</c:v>
                </c:pt>
                <c:pt idx="142">
                  <c:v>6.0500492599999997E-2</c:v>
                </c:pt>
                <c:pt idx="143">
                  <c:v>3.0479459899999999E-2</c:v>
                </c:pt>
                <c:pt idx="144">
                  <c:v>8.6029113000000004E-2</c:v>
                </c:pt>
                <c:pt idx="145">
                  <c:v>0.10920035509999999</c:v>
                </c:pt>
                <c:pt idx="146">
                  <c:v>6.9789686200000006E-2</c:v>
                </c:pt>
                <c:pt idx="147">
                  <c:v>7.6704920000000001E-3</c:v>
                </c:pt>
                <c:pt idx="148">
                  <c:v>4.6910171000000001E-2</c:v>
                </c:pt>
                <c:pt idx="149">
                  <c:v>-4.6820007300000001E-2</c:v>
                </c:pt>
                <c:pt idx="150">
                  <c:v>2.5970095700000001E-2</c:v>
                </c:pt>
                <c:pt idx="151">
                  <c:v>3.0350026499999998E-2</c:v>
                </c:pt>
                <c:pt idx="152">
                  <c:v>1.1598839999999999E-3</c:v>
                </c:pt>
                <c:pt idx="153">
                  <c:v>1.13702022E-2</c:v>
                </c:pt>
                <c:pt idx="154">
                  <c:v>-4.05798115E-2</c:v>
                </c:pt>
                <c:pt idx="155">
                  <c:v>6.4838753799999996E-2</c:v>
                </c:pt>
                <c:pt idx="156">
                  <c:v>8.3651215299999998E-2</c:v>
                </c:pt>
                <c:pt idx="157">
                  <c:v>4.7699349600000003E-2</c:v>
                </c:pt>
                <c:pt idx="158">
                  <c:v>-1.08799586E-2</c:v>
                </c:pt>
                <c:pt idx="159">
                  <c:v>-1.3850214899999999E-2</c:v>
                </c:pt>
                <c:pt idx="160">
                  <c:v>2.7190344000000002E-2</c:v>
                </c:pt>
                <c:pt idx="161">
                  <c:v>-3.2379707899999999E-2</c:v>
                </c:pt>
                <c:pt idx="162">
                  <c:v>3.7670118799999999E-2</c:v>
                </c:pt>
                <c:pt idx="163">
                  <c:v>-1.9490194999999998E-2</c:v>
                </c:pt>
                <c:pt idx="164">
                  <c:v>1.88789561E-2</c:v>
                </c:pt>
                <c:pt idx="165">
                  <c:v>2.3341147100000001E-2</c:v>
                </c:pt>
                <c:pt idx="166">
                  <c:v>6.18695368E-2</c:v>
                </c:pt>
                <c:pt idx="167">
                  <c:v>4.14697396E-2</c:v>
                </c:pt>
                <c:pt idx="168">
                  <c:v>5.3060372299999999E-2</c:v>
                </c:pt>
                <c:pt idx="169">
                  <c:v>4.0000000000000001E-3</c:v>
                </c:pt>
                <c:pt idx="170">
                  <c:v>3.7930032900000001E-2</c:v>
                </c:pt>
                <c:pt idx="171">
                  <c:v>-2.4030079100000001E-2</c:v>
                </c:pt>
                <c:pt idx="172">
                  <c:v>3.1449940099999997E-2</c:v>
                </c:pt>
                <c:pt idx="173">
                  <c:v>9.4800000000000006E-3</c:v>
                </c:pt>
                <c:pt idx="174">
                  <c:v>1.7167254400000002E-2</c:v>
                </c:pt>
                <c:pt idx="175">
                  <c:v>3.9091945000000003E-2</c:v>
                </c:pt>
                <c:pt idx="176">
                  <c:v>2.3956136699999998E-2</c:v>
                </c:pt>
                <c:pt idx="177">
                  <c:v>2.2873932499999999E-2</c:v>
                </c:pt>
                <c:pt idx="178">
                  <c:v>-2.6049217E-2</c:v>
                </c:pt>
                <c:pt idx="179">
                  <c:v>2.9447165099999999E-2</c:v>
                </c:pt>
                <c:pt idx="180">
                  <c:v>3.5691335499999997E-2</c:v>
                </c:pt>
                <c:pt idx="181">
                  <c:v>-2.8954784000000001E-3</c:v>
                </c:pt>
                <c:pt idx="182">
                  <c:v>-4.4880603599999999E-2</c:v>
                </c:pt>
                <c:pt idx="183">
                  <c:v>9.8539552000000002E-3</c:v>
                </c:pt>
                <c:pt idx="184">
                  <c:v>-1.4336532000000001E-3</c:v>
                </c:pt>
                <c:pt idx="185">
                  <c:v>-2.60850839E-2</c:v>
                </c:pt>
                <c:pt idx="186">
                  <c:v>1.84731333E-2</c:v>
                </c:pt>
                <c:pt idx="187">
                  <c:v>3.9360961100000001E-2</c:v>
                </c:pt>
                <c:pt idx="188">
                  <c:v>-1.0609964100000001E-2</c:v>
                </c:pt>
                <c:pt idx="189">
                  <c:v>-1.82981007E-2</c:v>
                </c:pt>
                <c:pt idx="190">
                  <c:v>-4.0343032299999998E-2</c:v>
                </c:pt>
                <c:pt idx="191">
                  <c:v>3.0095899700000001E-2</c:v>
                </c:pt>
                <c:pt idx="192">
                  <c:v>-4.9041826000000002E-3</c:v>
                </c:pt>
                <c:pt idx="193">
                  <c:v>3.7003634799999997E-2</c:v>
                </c:pt>
                <c:pt idx="194">
                  <c:v>4.9457548000000004E-3</c:v>
                </c:pt>
                <c:pt idx="195">
                  <c:v>2.9738282099999999E-2</c:v>
                </c:pt>
                <c:pt idx="196">
                  <c:v>2.1417657E-2</c:v>
                </c:pt>
                <c:pt idx="197">
                  <c:v>3.4169693199999997E-2</c:v>
                </c:pt>
                <c:pt idx="198">
                  <c:v>3.6485087700000002E-2</c:v>
                </c:pt>
                <c:pt idx="199">
                  <c:v>2.9708221199999999E-2</c:v>
                </c:pt>
                <c:pt idx="200">
                  <c:v>1.49300483E-2</c:v>
                </c:pt>
                <c:pt idx="201">
                  <c:v>-3.9941004000000002E-2</c:v>
                </c:pt>
                <c:pt idx="202">
                  <c:v>3.9744925200000003E-2</c:v>
                </c:pt>
                <c:pt idx="203">
                  <c:v>3.09777002E-2</c:v>
                </c:pt>
                <c:pt idx="204">
                  <c:v>6.6343994000000002E-3</c:v>
                </c:pt>
                <c:pt idx="205">
                  <c:v>1.5673530000000001E-2</c:v>
                </c:pt>
                <c:pt idx="206">
                  <c:v>2.0991318200000001E-2</c:v>
                </c:pt>
                <c:pt idx="207">
                  <c:v>2.7282697000000002E-2</c:v>
                </c:pt>
                <c:pt idx="208">
                  <c:v>2.53218422E-2</c:v>
                </c:pt>
                <c:pt idx="209">
                  <c:v>-1.1806343699999999E-2</c:v>
                </c:pt>
                <c:pt idx="210">
                  <c:v>-5.3163171199999998E-2</c:v>
                </c:pt>
                <c:pt idx="211">
                  <c:v>4.3386311599999998E-2</c:v>
                </c:pt>
                <c:pt idx="212">
                  <c:v>2.7300604799999999E-2</c:v>
                </c:pt>
                <c:pt idx="213">
                  <c:v>1.15962835E-2</c:v>
                </c:pt>
                <c:pt idx="214">
                  <c:v>5.38107985E-2</c:v>
                </c:pt>
                <c:pt idx="215">
                  <c:v>3.2461666700000003E-2</c:v>
                </c:pt>
                <c:pt idx="216">
                  <c:v>1.5374526899999999E-2</c:v>
                </c:pt>
                <c:pt idx="217">
                  <c:v>9.491368E-3</c:v>
                </c:pt>
                <c:pt idx="218">
                  <c:v>-2.6820840299999999E-2</c:v>
                </c:pt>
                <c:pt idx="219">
                  <c:v>1.4703561800000001E-2</c:v>
                </c:pt>
                <c:pt idx="220">
                  <c:v>7.9613539699999999E-2</c:v>
                </c:pt>
                <c:pt idx="221">
                  <c:v>5.0605788800000003E-2</c:v>
                </c:pt>
                <c:pt idx="222">
                  <c:v>4.1973208499999998E-2</c:v>
                </c:pt>
                <c:pt idx="223">
                  <c:v>1.5875529999999999E-2</c:v>
                </c:pt>
                <c:pt idx="224">
                  <c:v>6.6497617499999995E-2</c:v>
                </c:pt>
                <c:pt idx="225">
                  <c:v>-2.7189226100000002E-2</c:v>
                </c:pt>
                <c:pt idx="226">
                  <c:v>1.09583323E-2</c:v>
                </c:pt>
                <c:pt idx="227">
                  <c:v>3.3895667099999999E-2</c:v>
                </c:pt>
                <c:pt idx="228">
                  <c:v>-1.80923217E-2</c:v>
                </c:pt>
                <c:pt idx="229">
                  <c:v>6.0453469900000001E-2</c:v>
                </c:pt>
                <c:pt idx="230">
                  <c:v>4.0561674499999999E-2</c:v>
                </c:pt>
                <c:pt idx="231">
                  <c:v>4.9422989000000002E-3</c:v>
                </c:pt>
                <c:pt idx="232">
                  <c:v>-3.5402428100000001E-2</c:v>
                </c:pt>
                <c:pt idx="233">
                  <c:v>-5.6486362000000003E-3</c:v>
                </c:pt>
                <c:pt idx="234">
                  <c:v>-7.8326501600000001E-2</c:v>
                </c:pt>
                <c:pt idx="235">
                  <c:v>-0.15660825019999999</c:v>
                </c:pt>
                <c:pt idx="236">
                  <c:v>5.6473471300000001E-2</c:v>
                </c:pt>
                <c:pt idx="237">
                  <c:v>2.96930844E-2</c:v>
                </c:pt>
                <c:pt idx="238">
                  <c:v>2.70674144E-2</c:v>
                </c:pt>
                <c:pt idx="239">
                  <c:v>3.1356959699999999E-2</c:v>
                </c:pt>
                <c:pt idx="240">
                  <c:v>-2.26976638E-2</c:v>
                </c:pt>
                <c:pt idx="241">
                  <c:v>-6.82748366E-2</c:v>
                </c:pt>
                <c:pt idx="242">
                  <c:v>-8.2499843000000007E-3</c:v>
                </c:pt>
                <c:pt idx="243">
                  <c:v>9.1288664699999994E-2</c:v>
                </c:pt>
                <c:pt idx="244">
                  <c:v>3.0736881399999999E-2</c:v>
                </c:pt>
                <c:pt idx="245">
                  <c:v>3.6208770100000003E-2</c:v>
                </c:pt>
                <c:pt idx="246">
                  <c:v>-2.3733114699999999E-2</c:v>
                </c:pt>
                <c:pt idx="247">
                  <c:v>-3.65534832E-2</c:v>
                </c:pt>
                <c:pt idx="248">
                  <c:v>-1.9993108999999998E-2</c:v>
                </c:pt>
                <c:pt idx="249">
                  <c:v>-2.0009186700000001E-2</c:v>
                </c:pt>
                <c:pt idx="250">
                  <c:v>5.1827202999999997E-3</c:v>
                </c:pt>
                <c:pt idx="251">
                  <c:v>3.0724768600000001E-2</c:v>
                </c:pt>
                <c:pt idx="252">
                  <c:v>-2.6150094499999998E-2</c:v>
                </c:pt>
                <c:pt idx="253">
                  <c:v>6.1121239100000002E-2</c:v>
                </c:pt>
                <c:pt idx="254">
                  <c:v>4.6883563E-3</c:v>
                </c:pt>
                <c:pt idx="255">
                  <c:v>5.9190692E-3</c:v>
                </c:pt>
                <c:pt idx="256">
                  <c:v>-1.5260154600000001E-2</c:v>
                </c:pt>
                <c:pt idx="257">
                  <c:v>2.9219903799999999E-2</c:v>
                </c:pt>
                <c:pt idx="258">
                  <c:v>3.3318670600000003E-2</c:v>
                </c:pt>
                <c:pt idx="259">
                  <c:v>4.4707603700000001E-2</c:v>
                </c:pt>
                <c:pt idx="260">
                  <c:v>-5.6691913999999998E-3</c:v>
                </c:pt>
                <c:pt idx="261">
                  <c:v>-3.5500483000000002E-3</c:v>
                </c:pt>
                <c:pt idx="262">
                  <c:v>-2.03570904E-2</c:v>
                </c:pt>
                <c:pt idx="263">
                  <c:v>0.1074486583</c:v>
                </c:pt>
                <c:pt idx="264">
                  <c:v>2.7602595899999999E-2</c:v>
                </c:pt>
                <c:pt idx="265">
                  <c:v>-1.3806449E-3</c:v>
                </c:pt>
                <c:pt idx="266">
                  <c:v>-1.6038865199999999E-2</c:v>
                </c:pt>
                <c:pt idx="267">
                  <c:v>4.62863315E-2</c:v>
                </c:pt>
                <c:pt idx="268">
                  <c:v>2.5714687399999998E-2</c:v>
                </c:pt>
                <c:pt idx="269">
                  <c:v>4.0234763399999998E-2</c:v>
                </c:pt>
                <c:pt idx="270">
                  <c:v>-2.24248924E-2</c:v>
                </c:pt>
                <c:pt idx="271">
                  <c:v>-3.4642750000000002E-3</c:v>
                </c:pt>
                <c:pt idx="272">
                  <c:v>-0.11039004600000001</c:v>
                </c:pt>
                <c:pt idx="273">
                  <c:v>2.6118777900000001E-2</c:v>
                </c:pt>
                <c:pt idx="274">
                  <c:v>7.1855704699999995E-2</c:v>
                </c:pt>
                <c:pt idx="275">
                  <c:v>6.1225768E-2</c:v>
                </c:pt>
                <c:pt idx="276">
                  <c:v>1.3273738300000001E-2</c:v>
                </c:pt>
                <c:pt idx="277">
                  <c:v>6.0884511000000004E-3</c:v>
                </c:pt>
                <c:pt idx="278">
                  <c:v>7.4890082100000005E-2</c:v>
                </c:pt>
                <c:pt idx="279">
                  <c:v>3.5201217700000002E-2</c:v>
                </c:pt>
                <c:pt idx="280">
                  <c:v>-3.3073279499999997E-2</c:v>
                </c:pt>
                <c:pt idx="281">
                  <c:v>-2.2140044000000001E-2</c:v>
                </c:pt>
                <c:pt idx="282">
                  <c:v>-0.14857792919999999</c:v>
                </c:pt>
                <c:pt idx="283">
                  <c:v>-4.4439787999999997E-3</c:v>
                </c:pt>
                <c:pt idx="284">
                  <c:v>-7.1431040700000004E-2</c:v>
                </c:pt>
                <c:pt idx="285">
                  <c:v>1.50437492E-2</c:v>
                </c:pt>
                <c:pt idx="286">
                  <c:v>7.9799640000000005E-2</c:v>
                </c:pt>
                <c:pt idx="287">
                  <c:v>-4.2726923399999998E-2</c:v>
                </c:pt>
                <c:pt idx="288">
                  <c:v>-2.8155425899999999E-2</c:v>
                </c:pt>
                <c:pt idx="289">
                  <c:v>-3.36174204E-2</c:v>
                </c:pt>
                <c:pt idx="290">
                  <c:v>1.06804651E-2</c:v>
                </c:pt>
                <c:pt idx="291">
                  <c:v>9.4984606700000002E-2</c:v>
                </c:pt>
                <c:pt idx="292">
                  <c:v>0.1021045979</c:v>
                </c:pt>
                <c:pt idx="293">
                  <c:v>1.6943972200000001E-2</c:v>
                </c:pt>
                <c:pt idx="294">
                  <c:v>4.9868545200000003E-2</c:v>
                </c:pt>
                <c:pt idx="295">
                  <c:v>3.7985525999999999E-2</c:v>
                </c:pt>
                <c:pt idx="296">
                  <c:v>-1.14705847E-2</c:v>
                </c:pt>
                <c:pt idx="297">
                  <c:v>8.1541553099999997E-2</c:v>
                </c:pt>
                <c:pt idx="298">
                  <c:v>3.8386255699999997E-2</c:v>
                </c:pt>
                <c:pt idx="299">
                  <c:v>3.6164882500000002E-2</c:v>
                </c:pt>
                <c:pt idx="300">
                  <c:v>3.4576213000000001E-2</c:v>
                </c:pt>
                <c:pt idx="301">
                  <c:v>1.9364114000000002E-2</c:v>
                </c:pt>
                <c:pt idx="302">
                  <c:v>1.38286872E-2</c:v>
                </c:pt>
                <c:pt idx="303">
                  <c:v>-5.1714616200000001E-2</c:v>
                </c:pt>
                <c:pt idx="304">
                  <c:v>1.20711932E-2</c:v>
                </c:pt>
                <c:pt idx="305">
                  <c:v>5.0788881299999998E-2</c:v>
                </c:pt>
                <c:pt idx="306">
                  <c:v>-4.5970555900000001E-2</c:v>
                </c:pt>
                <c:pt idx="307">
                  <c:v>9.8092583000000001E-3</c:v>
                </c:pt>
                <c:pt idx="308">
                  <c:v>3.9555570300000002E-2</c:v>
                </c:pt>
                <c:pt idx="309">
                  <c:v>1.55349137E-2</c:v>
                </c:pt>
                <c:pt idx="310">
                  <c:v>8.8736683799999994E-2</c:v>
                </c:pt>
                <c:pt idx="311">
                  <c:v>2.38686735E-2</c:v>
                </c:pt>
                <c:pt idx="312">
                  <c:v>-3.8683176399999998E-2</c:v>
                </c:pt>
                <c:pt idx="313">
                  <c:v>1.985609E-2</c:v>
                </c:pt>
                <c:pt idx="314">
                  <c:v>-2.0587386700000002E-2</c:v>
                </c:pt>
                <c:pt idx="315">
                  <c:v>-5.15842351E-2</c:v>
                </c:pt>
                <c:pt idx="316">
                  <c:v>6.09915756E-2</c:v>
                </c:pt>
                <c:pt idx="317">
                  <c:v>4.4220291100000003E-2</c:v>
                </c:pt>
                <c:pt idx="318">
                  <c:v>5.68997709E-2</c:v>
                </c:pt>
                <c:pt idx="319">
                  <c:v>-2.2958581400000001E-2</c:v>
                </c:pt>
                <c:pt idx="320">
                  <c:v>-1.6514708E-3</c:v>
                </c:pt>
                <c:pt idx="321">
                  <c:v>-2.5117817300000001E-2</c:v>
                </c:pt>
                <c:pt idx="322">
                  <c:v>4.0565676100000003E-2</c:v>
                </c:pt>
                <c:pt idx="323">
                  <c:v>-7.6765853999999998E-3</c:v>
                </c:pt>
                <c:pt idx="324">
                  <c:v>8.2692228500000006E-2</c:v>
                </c:pt>
                <c:pt idx="325">
                  <c:v>-6.7874100000000001E-5</c:v>
                </c:pt>
                <c:pt idx="326">
                  <c:v>4.8434634599999998E-2</c:v>
                </c:pt>
                <c:pt idx="327">
                  <c:v>2.6743397000000002E-3</c:v>
                </c:pt>
                <c:pt idx="328">
                  <c:v>-4.1408383299999997E-2</c:v>
                </c:pt>
                <c:pt idx="329">
                  <c:v>1.22842857E-2</c:v>
                </c:pt>
                <c:pt idx="330">
                  <c:v>-1.3868558E-2</c:v>
                </c:pt>
                <c:pt idx="331">
                  <c:v>2.9890313500000001E-2</c:v>
                </c:pt>
                <c:pt idx="332">
                  <c:v>9.7607076999999993E-3</c:v>
                </c:pt>
                <c:pt idx="333">
                  <c:v>5.0896868599999999E-2</c:v>
                </c:pt>
                <c:pt idx="334">
                  <c:v>2.8514976899999999E-2</c:v>
                </c:pt>
                <c:pt idx="335">
                  <c:v>8.7116186000000002E-3</c:v>
                </c:pt>
                <c:pt idx="336">
                  <c:v>1.49794909E-2</c:v>
                </c:pt>
                <c:pt idx="337">
                  <c:v>-1.2281067E-2</c:v>
                </c:pt>
                <c:pt idx="338">
                  <c:v>1.2068351999999999E-2</c:v>
                </c:pt>
                <c:pt idx="339">
                  <c:v>1.0376877600000001E-2</c:v>
                </c:pt>
                <c:pt idx="340">
                  <c:v>3.6665603099999999E-2</c:v>
                </c:pt>
                <c:pt idx="341">
                  <c:v>-2.3308308999999999E-2</c:v>
                </c:pt>
                <c:pt idx="342">
                  <c:v>-8.51130992E-2</c:v>
                </c:pt>
                <c:pt idx="343">
                  <c:v>2.0035945999999999E-2</c:v>
                </c:pt>
                <c:pt idx="344">
                  <c:v>4.5152476999999998E-3</c:v>
                </c:pt>
                <c:pt idx="345">
                  <c:v>1.08908857E-2</c:v>
                </c:pt>
                <c:pt idx="346">
                  <c:v>-7.4919561199999998E-2</c:v>
                </c:pt>
                <c:pt idx="347">
                  <c:v>-8.4543285000000003E-3</c:v>
                </c:pt>
                <c:pt idx="348">
                  <c:v>-4.1036320600000002E-2</c:v>
                </c:pt>
                <c:pt idx="349">
                  <c:v>-3.9742896899999998E-2</c:v>
                </c:pt>
                <c:pt idx="350">
                  <c:v>1.50739008E-2</c:v>
                </c:pt>
                <c:pt idx="351">
                  <c:v>3.1640803799999999E-2</c:v>
                </c:pt>
                <c:pt idx="352">
                  <c:v>3.4189281000000002E-2</c:v>
                </c:pt>
                <c:pt idx="353">
                  <c:v>-9.5950230600000005E-2</c:v>
                </c:pt>
                <c:pt idx="354">
                  <c:v>5.1263330900000001E-2</c:v>
                </c:pt>
                <c:pt idx="355">
                  <c:v>4.75315085E-2</c:v>
                </c:pt>
                <c:pt idx="356">
                  <c:v>-4.6875230400000002E-2</c:v>
                </c:pt>
                <c:pt idx="357">
                  <c:v>-0.19977674300000001</c:v>
                </c:pt>
                <c:pt idx="358">
                  <c:v>-0.1158091206</c:v>
                </c:pt>
                <c:pt idx="359">
                  <c:v>6.1516325599999998E-2</c:v>
                </c:pt>
                <c:pt idx="360">
                  <c:v>-0.1428488366</c:v>
                </c:pt>
                <c:pt idx="361">
                  <c:v>-0.1389006264</c:v>
                </c:pt>
                <c:pt idx="362">
                  <c:v>8.8785380900000002E-2</c:v>
                </c:pt>
                <c:pt idx="363">
                  <c:v>0.1586743175</c:v>
                </c:pt>
                <c:pt idx="364">
                  <c:v>2.1622874E-2</c:v>
                </c:pt>
                <c:pt idx="365">
                  <c:v>-3.1526564999999999E-3</c:v>
                </c:pt>
                <c:pt idx="366">
                  <c:v>0.1156415026</c:v>
                </c:pt>
                <c:pt idx="367">
                  <c:v>4.7330407300000002E-2</c:v>
                </c:pt>
                <c:pt idx="368">
                  <c:v>5.0154255100000003E-2</c:v>
                </c:pt>
                <c:pt idx="369">
                  <c:v>-6.6407176100000007E-2</c:v>
                </c:pt>
                <c:pt idx="370">
                  <c:v>3.1822606099999998E-2</c:v>
                </c:pt>
                <c:pt idx="371">
                  <c:v>7.5740604000000003E-2</c:v>
                </c:pt>
                <c:pt idx="372">
                  <c:v>-2.93100749E-2</c:v>
                </c:pt>
                <c:pt idx="373">
                  <c:v>4.6368839500000002E-2</c:v>
                </c:pt>
                <c:pt idx="374">
                  <c:v>8.3176558400000003E-2</c:v>
                </c:pt>
                <c:pt idx="375">
                  <c:v>6.9969095800000006E-2</c:v>
                </c:pt>
                <c:pt idx="376">
                  <c:v>-8.4498146600000004E-2</c:v>
                </c:pt>
                <c:pt idx="377">
                  <c:v>-8.72950844E-2</c:v>
                </c:pt>
                <c:pt idx="378">
                  <c:v>7.1381954999999997E-2</c:v>
                </c:pt>
                <c:pt idx="379">
                  <c:v>-7.5193602400000004E-2</c:v>
                </c:pt>
                <c:pt idx="380">
                  <c:v>0.1073688362</c:v>
                </c:pt>
                <c:pt idx="381">
                  <c:v>3.8743345300000002E-2</c:v>
                </c:pt>
                <c:pt idx="382">
                  <c:v>2.54152323E-2</c:v>
                </c:pt>
                <c:pt idx="383">
                  <c:v>8.3084381700000001E-2</c:v>
                </c:pt>
                <c:pt idx="384">
                  <c:v>5.456174E-4</c:v>
                </c:pt>
                <c:pt idx="385">
                  <c:v>5.0776388200000001E-2</c:v>
                </c:pt>
                <c:pt idx="386">
                  <c:v>1.38962337E-2</c:v>
                </c:pt>
                <c:pt idx="387">
                  <c:v>1.6248145499999998E-2</c:v>
                </c:pt>
                <c:pt idx="388">
                  <c:v>-1.7913478300000001E-2</c:v>
                </c:pt>
                <c:pt idx="389">
                  <c:v>-2.45891993E-2</c:v>
                </c:pt>
                <c:pt idx="390">
                  <c:v>-3.30676731E-2</c:v>
                </c:pt>
                <c:pt idx="391">
                  <c:v>-8.8327946899999996E-2</c:v>
                </c:pt>
                <c:pt idx="392">
                  <c:v>-0.1092098904</c:v>
                </c:pt>
                <c:pt idx="393">
                  <c:v>0.1441029627</c:v>
                </c:pt>
                <c:pt idx="394">
                  <c:v>-1.9983764000000002E-3</c:v>
                </c:pt>
                <c:pt idx="395">
                  <c:v>1.56508749E-2</c:v>
                </c:pt>
                <c:pt idx="396">
                  <c:v>6.6471548199999994E-2</c:v>
                </c:pt>
                <c:pt idx="397">
                  <c:v>1.48766079E-2</c:v>
                </c:pt>
                <c:pt idx="398">
                  <c:v>3.1014623599999999E-2</c:v>
                </c:pt>
                <c:pt idx="399">
                  <c:v>-1.44694135E-2</c:v>
                </c:pt>
                <c:pt idx="400">
                  <c:v>-6.11074583E-2</c:v>
                </c:pt>
                <c:pt idx="401">
                  <c:v>4.8213228699999999E-2</c:v>
                </c:pt>
                <c:pt idx="402">
                  <c:v>-1.02190023E-2</c:v>
                </c:pt>
                <c:pt idx="403">
                  <c:v>3.08497524E-2</c:v>
                </c:pt>
                <c:pt idx="404">
                  <c:v>3.5625826999999999E-2</c:v>
                </c:pt>
                <c:pt idx="405">
                  <c:v>-1.2540781000000001E-2</c:v>
                </c:pt>
                <c:pt idx="406">
                  <c:v>3.0607701E-3</c:v>
                </c:pt>
                <c:pt idx="407">
                  <c:v>4.2132823299999997E-2</c:v>
                </c:pt>
                <c:pt idx="408">
                  <c:v>5.9598779900000003E-2</c:v>
                </c:pt>
                <c:pt idx="409">
                  <c:v>1.1413714E-2</c:v>
                </c:pt>
                <c:pt idx="410">
                  <c:v>4.1631234500000003E-2</c:v>
                </c:pt>
                <c:pt idx="411">
                  <c:v>-9.6683860000000002E-4</c:v>
                </c:pt>
                <c:pt idx="412">
                  <c:v>2.98755824E-2</c:v>
                </c:pt>
                <c:pt idx="413">
                  <c:v>-4.0514911000000004E-3</c:v>
                </c:pt>
                <c:pt idx="414">
                  <c:v>6.4255960900000006E-2</c:v>
                </c:pt>
                <c:pt idx="415">
                  <c:v>-4.4222292000000003E-2</c:v>
                </c:pt>
                <c:pt idx="416">
                  <c:v>5.7733987399999999E-2</c:v>
                </c:pt>
                <c:pt idx="417">
                  <c:v>3.2502756700000003E-2</c:v>
                </c:pt>
                <c:pt idx="418">
                  <c:v>3.9020669199999997E-2</c:v>
                </c:pt>
                <c:pt idx="419">
                  <c:v>1.8849325199999999E-2</c:v>
                </c:pt>
                <c:pt idx="420">
                  <c:v>-3.8682690300000003E-2</c:v>
                </c:pt>
                <c:pt idx="421">
                  <c:v>4.57748709E-2</c:v>
                </c:pt>
                <c:pt idx="422">
                  <c:v>1.2382859099999999E-2</c:v>
                </c:pt>
                <c:pt idx="423">
                  <c:v>-2.5731849399999999E-2</c:v>
                </c:pt>
                <c:pt idx="424">
                  <c:v>6.3456140999999999E-3</c:v>
                </c:pt>
                <c:pt idx="425">
                  <c:v>4.4242731299999997E-2</c:v>
                </c:pt>
                <c:pt idx="426">
                  <c:v>-6.0474794399999997E-2</c:v>
                </c:pt>
                <c:pt idx="427">
                  <c:v>4.3466793199999999E-2</c:v>
                </c:pt>
                <c:pt idx="428">
                  <c:v>-6.7463525600000004E-2</c:v>
                </c:pt>
                <c:pt idx="429">
                  <c:v>6.9858853799999995E-2</c:v>
                </c:pt>
                <c:pt idx="430">
                  <c:v>-4.6489905000000002E-3</c:v>
                </c:pt>
                <c:pt idx="431">
                  <c:v>2.73258215E-2</c:v>
                </c:pt>
                <c:pt idx="432">
                  <c:v>-4.1623852199999999E-2</c:v>
                </c:pt>
                <c:pt idx="433">
                  <c:v>4.6438062699999998E-2</c:v>
                </c:pt>
                <c:pt idx="434">
                  <c:v>1.6873269600000001E-2</c:v>
                </c:pt>
                <c:pt idx="435">
                  <c:v>-2.1358614500000001E-2</c:v>
                </c:pt>
                <c:pt idx="436">
                  <c:v>8.2885476999999992E-3</c:v>
                </c:pt>
                <c:pt idx="437">
                  <c:v>1.3062236E-3</c:v>
                </c:pt>
                <c:pt idx="438">
                  <c:v>-2.7584140900000002E-2</c:v>
                </c:pt>
                <c:pt idx="439">
                  <c:v>-4.9109543999999998E-2</c:v>
                </c:pt>
                <c:pt idx="440">
                  <c:v>-3.4616893900000001E-2</c:v>
                </c:pt>
                <c:pt idx="441">
                  <c:v>5.5989435300000001E-2</c:v>
                </c:pt>
                <c:pt idx="442">
                  <c:v>2.8427715900000001E-2</c:v>
                </c:pt>
                <c:pt idx="443">
                  <c:v>-5.2714211599999998E-2</c:v>
                </c:pt>
                <c:pt idx="444">
                  <c:v>-6.7179548500000005E-2</c:v>
                </c:pt>
                <c:pt idx="445">
                  <c:v>6.8203168999999998E-3</c:v>
                </c:pt>
                <c:pt idx="446">
                  <c:v>8.2885863899999995E-2</c:v>
                </c:pt>
                <c:pt idx="447">
                  <c:v>2.1181184700000001E-2</c:v>
                </c:pt>
                <c:pt idx="448">
                  <c:v>1.8331934099999999E-2</c:v>
                </c:pt>
                <c:pt idx="449">
                  <c:v>3.0400552999999999E-3</c:v>
                </c:pt>
                <c:pt idx="450">
                  <c:v>5.3953341199999998E-2</c:v>
                </c:pt>
                <c:pt idx="451">
                  <c:v>2.4851982599999999E-2</c:v>
                </c:pt>
                <c:pt idx="452">
                  <c:v>7.8818924999999995E-3</c:v>
                </c:pt>
                <c:pt idx="453">
                  <c:v>-3.2868021499999997E-2</c:v>
                </c:pt>
                <c:pt idx="454">
                  <c:v>0.1327282373</c:v>
                </c:pt>
                <c:pt idx="455">
                  <c:v>4.1294579800000002E-2</c:v>
                </c:pt>
                <c:pt idx="468">
                  <c:v>1.23214863E-2</c:v>
                </c:pt>
                <c:pt idx="469">
                  <c:v>-4.9998222000000002E-2</c:v>
                </c:pt>
                <c:pt idx="470">
                  <c:v>1.2367108599999999E-2</c:v>
                </c:pt>
                <c:pt idx="471">
                  <c:v>1.7334588799999998E-2</c:v>
                </c:pt>
                <c:pt idx="472">
                  <c:v>5.8174734300000003E-2</c:v>
                </c:pt>
                <c:pt idx="473">
                  <c:v>6.0555718999999999E-3</c:v>
                </c:pt>
                <c:pt idx="474">
                  <c:v>1.76562387E-2</c:v>
                </c:pt>
                <c:pt idx="475">
                  <c:v>2.3819740900000001E-2</c:v>
                </c:pt>
                <c:pt idx="476">
                  <c:v>-2.4811315800000001E-2</c:v>
                </c:pt>
                <c:pt idx="477">
                  <c:v>-8.9534906900000003E-2</c:v>
                </c:pt>
                <c:pt idx="478">
                  <c:v>1.6123556599999998E-2</c:v>
                </c:pt>
                <c:pt idx="479">
                  <c:v>-0.1208752526</c:v>
                </c:pt>
              </c:numCache>
            </c:numRef>
          </c:xVal>
          <c:yVal>
            <c:numRef>
              <c:f>Sheet1!$AD$2:$AD$481</c:f>
              <c:numCache>
                <c:formatCode>0.00%</c:formatCode>
                <c:ptCount val="480"/>
                <c:pt idx="0">
                  <c:v>8.3400000000000002E-2</c:v>
                </c:pt>
                <c:pt idx="1">
                  <c:v>-3.1300000000000001E-2</c:v>
                </c:pt>
                <c:pt idx="2">
                  <c:v>0.1152</c:v>
                </c:pt>
                <c:pt idx="3">
                  <c:v>2.24E-2</c:v>
                </c:pt>
                <c:pt idx="4">
                  <c:v>-1.9800000000000002E-2</c:v>
                </c:pt>
                <c:pt idx="5">
                  <c:v>5.9499999999999997E-2</c:v>
                </c:pt>
                <c:pt idx="6">
                  <c:v>2.1899999999999999E-2</c:v>
                </c:pt>
                <c:pt idx="7">
                  <c:v>9.0300000000000005E-2</c:v>
                </c:pt>
                <c:pt idx="8">
                  <c:v>4.1000000000000003E-3</c:v>
                </c:pt>
                <c:pt idx="9">
                  <c:v>-0.1053</c:v>
                </c:pt>
                <c:pt idx="10">
                  <c:v>0.1072</c:v>
                </c:pt>
                <c:pt idx="11">
                  <c:v>9.5200000000000007E-2</c:v>
                </c:pt>
                <c:pt idx="12">
                  <c:v>9.7199999999999995E-2</c:v>
                </c:pt>
                <c:pt idx="13">
                  <c:v>-1.6999999999999999E-3</c:v>
                </c:pt>
                <c:pt idx="14">
                  <c:v>-0.20480000000000001</c:v>
                </c:pt>
                <c:pt idx="15">
                  <c:v>6.3399999999999998E-2</c:v>
                </c:pt>
                <c:pt idx="16">
                  <c:v>8.2699999999999996E-2</c:v>
                </c:pt>
                <c:pt idx="17">
                  <c:v>5.1900000000000002E-2</c:v>
                </c:pt>
                <c:pt idx="18">
                  <c:v>0.13070000000000001</c:v>
                </c:pt>
                <c:pt idx="19">
                  <c:v>8.3099999999999993E-2</c:v>
                </c:pt>
                <c:pt idx="20">
                  <c:v>5.0599999999999999E-2</c:v>
                </c:pt>
                <c:pt idx="21">
                  <c:v>6.13E-2</c:v>
                </c:pt>
                <c:pt idx="22">
                  <c:v>0.1129</c:v>
                </c:pt>
                <c:pt idx="23">
                  <c:v>-5.0200000000000002E-2</c:v>
                </c:pt>
                <c:pt idx="24">
                  <c:v>-3.0300000000000001E-2</c:v>
                </c:pt>
                <c:pt idx="25">
                  <c:v>-8.6E-3</c:v>
                </c:pt>
                <c:pt idx="26">
                  <c:v>7.9899999999999999E-2</c:v>
                </c:pt>
                <c:pt idx="27">
                  <c:v>1.8200000000000001E-2</c:v>
                </c:pt>
                <c:pt idx="28">
                  <c:v>4.7800000000000002E-2</c:v>
                </c:pt>
                <c:pt idx="29">
                  <c:v>-5.6000000000000001E-2</c:v>
                </c:pt>
                <c:pt idx="30">
                  <c:v>-2.8199999999999999E-2</c:v>
                </c:pt>
                <c:pt idx="31">
                  <c:v>-9.8000000000000004E-2</c:v>
                </c:pt>
                <c:pt idx="32">
                  <c:v>-0.1021</c:v>
                </c:pt>
                <c:pt idx="33">
                  <c:v>0.10349999999999999</c:v>
                </c:pt>
                <c:pt idx="34">
                  <c:v>1.9300000000000001E-2</c:v>
                </c:pt>
                <c:pt idx="35">
                  <c:v>-1.9400000000000001E-2</c:v>
                </c:pt>
                <c:pt idx="36">
                  <c:v>-4.9000000000000002E-2</c:v>
                </c:pt>
                <c:pt idx="37">
                  <c:v>-7.0900000000000005E-2</c:v>
                </c:pt>
                <c:pt idx="38">
                  <c:v>-2.75E-2</c:v>
                </c:pt>
                <c:pt idx="39">
                  <c:v>6.1699999999999998E-2</c:v>
                </c:pt>
                <c:pt idx="40">
                  <c:v>-3.4700000000000002E-2</c:v>
                </c:pt>
                <c:pt idx="41">
                  <c:v>-4.1799999999999997E-2</c:v>
                </c:pt>
                <c:pt idx="42">
                  <c:v>-0.02</c:v>
                </c:pt>
                <c:pt idx="43">
                  <c:v>7.5300000000000006E-2</c:v>
                </c:pt>
                <c:pt idx="44">
                  <c:v>3.8300000000000001E-2</c:v>
                </c:pt>
                <c:pt idx="45">
                  <c:v>0.16520000000000001</c:v>
                </c:pt>
                <c:pt idx="46">
                  <c:v>0.1081</c:v>
                </c:pt>
                <c:pt idx="47">
                  <c:v>1.4999999999999999E-2</c:v>
                </c:pt>
                <c:pt idx="48">
                  <c:v>8.7599999999999997E-2</c:v>
                </c:pt>
                <c:pt idx="49">
                  <c:v>7.3700000000000002E-2</c:v>
                </c:pt>
                <c:pt idx="50">
                  <c:v>6.3E-3</c:v>
                </c:pt>
                <c:pt idx="51">
                  <c:v>7.3499999999999996E-2</c:v>
                </c:pt>
                <c:pt idx="52">
                  <c:v>8.1000000000000003E-2</c:v>
                </c:pt>
                <c:pt idx="53">
                  <c:v>5.7599999999999998E-2</c:v>
                </c:pt>
                <c:pt idx="54">
                  <c:v>-5.5300000000000002E-2</c:v>
                </c:pt>
                <c:pt idx="55">
                  <c:v>-5.1799999999999999E-2</c:v>
                </c:pt>
                <c:pt idx="56">
                  <c:v>6.0000000000000001E-3</c:v>
                </c:pt>
                <c:pt idx="57">
                  <c:v>-9.3600000000000003E-2</c:v>
                </c:pt>
                <c:pt idx="58">
                  <c:v>5.3800000000000001E-2</c:v>
                </c:pt>
                <c:pt idx="59">
                  <c:v>-3.2199999999999999E-2</c:v>
                </c:pt>
                <c:pt idx="60">
                  <c:v>-4.3999999999999997E-2</c:v>
                </c:pt>
                <c:pt idx="61">
                  <c:v>-6.7299999999999999E-2</c:v>
                </c:pt>
                <c:pt idx="62">
                  <c:v>-4.8999999999999998E-3</c:v>
                </c:pt>
                <c:pt idx="63">
                  <c:v>-6.4000000000000003E-3</c:v>
                </c:pt>
                <c:pt idx="64">
                  <c:v>-5.8200000000000002E-2</c:v>
                </c:pt>
                <c:pt idx="65">
                  <c:v>3.5999999999999997E-2</c:v>
                </c:pt>
                <c:pt idx="66">
                  <c:v>-6.1100000000000002E-2</c:v>
                </c:pt>
                <c:pt idx="67">
                  <c:v>0.13339999999999999</c:v>
                </c:pt>
                <c:pt idx="68">
                  <c:v>-2.7199999999999998E-2</c:v>
                </c:pt>
                <c:pt idx="69">
                  <c:v>-2.81E-2</c:v>
                </c:pt>
                <c:pt idx="70">
                  <c:v>-4.3400000000000001E-2</c:v>
                </c:pt>
                <c:pt idx="71">
                  <c:v>1.67E-2</c:v>
                </c:pt>
                <c:pt idx="72">
                  <c:v>0.1439</c:v>
                </c:pt>
                <c:pt idx="73">
                  <c:v>3.3000000000000002E-2</c:v>
                </c:pt>
                <c:pt idx="74">
                  <c:v>-2.53E-2</c:v>
                </c:pt>
                <c:pt idx="75">
                  <c:v>-1.9599999999999999E-2</c:v>
                </c:pt>
                <c:pt idx="76">
                  <c:v>4.2299999999999997E-2</c:v>
                </c:pt>
                <c:pt idx="77">
                  <c:v>9.4999999999999998E-3</c:v>
                </c:pt>
                <c:pt idx="78">
                  <c:v>3.04E-2</c:v>
                </c:pt>
                <c:pt idx="79">
                  <c:v>-1.5299999999999999E-2</c:v>
                </c:pt>
                <c:pt idx="80">
                  <c:v>-7.2400000000000006E-2</c:v>
                </c:pt>
                <c:pt idx="81">
                  <c:v>4.2099999999999999E-2</c:v>
                </c:pt>
                <c:pt idx="82">
                  <c:v>7.2800000000000004E-2</c:v>
                </c:pt>
                <c:pt idx="83">
                  <c:v>4.7500000000000001E-2</c:v>
                </c:pt>
                <c:pt idx="84">
                  <c:v>2.2800000000000001E-2</c:v>
                </c:pt>
                <c:pt idx="85">
                  <c:v>7.3800000000000004E-2</c:v>
                </c:pt>
                <c:pt idx="86">
                  <c:v>4.5400000000000003E-2</c:v>
                </c:pt>
                <c:pt idx="87">
                  <c:v>2.4500000000000001E-2</c:v>
                </c:pt>
                <c:pt idx="88">
                  <c:v>3.6600000000000001E-2</c:v>
                </c:pt>
                <c:pt idx="89">
                  <c:v>3.2000000000000002E-3</c:v>
                </c:pt>
                <c:pt idx="90">
                  <c:v>-0.1075</c:v>
                </c:pt>
                <c:pt idx="91">
                  <c:v>2.1499999999999998E-2</c:v>
                </c:pt>
                <c:pt idx="92">
                  <c:v>-8.14E-2</c:v>
                </c:pt>
                <c:pt idx="93">
                  <c:v>5.0799999999999998E-2</c:v>
                </c:pt>
                <c:pt idx="94">
                  <c:v>-4.4000000000000003E-3</c:v>
                </c:pt>
                <c:pt idx="95">
                  <c:v>-3.3599999999999998E-2</c:v>
                </c:pt>
                <c:pt idx="96">
                  <c:v>0.12870000000000001</c:v>
                </c:pt>
                <c:pt idx="97">
                  <c:v>9.6799999999999997E-2</c:v>
                </c:pt>
                <c:pt idx="98">
                  <c:v>2.7400000000000001E-2</c:v>
                </c:pt>
                <c:pt idx="99">
                  <c:v>-3.1E-2</c:v>
                </c:pt>
                <c:pt idx="100">
                  <c:v>-7.0000000000000001E-3</c:v>
                </c:pt>
                <c:pt idx="101">
                  <c:v>2.4799999999999999E-2</c:v>
                </c:pt>
                <c:pt idx="102">
                  <c:v>2.3900000000000001E-2</c:v>
                </c:pt>
                <c:pt idx="103">
                  <c:v>2.8899999999999999E-2</c:v>
                </c:pt>
                <c:pt idx="104">
                  <c:v>-0.02</c:v>
                </c:pt>
                <c:pt idx="105">
                  <c:v>-0.32950000000000002</c:v>
                </c:pt>
                <c:pt idx="106">
                  <c:v>-6.6100000000000006E-2</c:v>
                </c:pt>
                <c:pt idx="107">
                  <c:v>0.104</c:v>
                </c:pt>
                <c:pt idx="108">
                  <c:v>1.95E-2</c:v>
                </c:pt>
                <c:pt idx="109">
                  <c:v>9.3100000000000002E-2</c:v>
                </c:pt>
                <c:pt idx="110">
                  <c:v>5.3600000000000002E-2</c:v>
                </c:pt>
                <c:pt idx="111">
                  <c:v>2.41E-2</c:v>
                </c:pt>
                <c:pt idx="112">
                  <c:v>-3.3000000000000002E-2</c:v>
                </c:pt>
                <c:pt idx="113">
                  <c:v>7.3800000000000004E-2</c:v>
                </c:pt>
                <c:pt idx="114">
                  <c:v>-1.8599999999999998E-2</c:v>
                </c:pt>
                <c:pt idx="115">
                  <c:v>-3.6400000000000002E-2</c:v>
                </c:pt>
                <c:pt idx="116">
                  <c:v>2.8299999999999999E-2</c:v>
                </c:pt>
                <c:pt idx="117">
                  <c:v>-1.66E-2</c:v>
                </c:pt>
                <c:pt idx="118">
                  <c:v>-3.9E-2</c:v>
                </c:pt>
                <c:pt idx="119">
                  <c:v>4.8899999999999999E-2</c:v>
                </c:pt>
                <c:pt idx="120">
                  <c:v>4.2700000000000002E-2</c:v>
                </c:pt>
                <c:pt idx="121">
                  <c:v>2.3999999999999998E-3</c:v>
                </c:pt>
                <c:pt idx="122">
                  <c:v>2.7799999999999998E-2</c:v>
                </c:pt>
                <c:pt idx="123">
                  <c:v>4.99E-2</c:v>
                </c:pt>
                <c:pt idx="124">
                  <c:v>4.7899999999999998E-2</c:v>
                </c:pt>
                <c:pt idx="125">
                  <c:v>-3.2199999999999999E-2</c:v>
                </c:pt>
                <c:pt idx="126">
                  <c:v>4.6899999999999997E-2</c:v>
                </c:pt>
                <c:pt idx="127">
                  <c:v>2.8799999999999999E-2</c:v>
                </c:pt>
                <c:pt idx="128">
                  <c:v>1.15E-2</c:v>
                </c:pt>
                <c:pt idx="129">
                  <c:v>-5.4699999999999999E-2</c:v>
                </c:pt>
                <c:pt idx="130">
                  <c:v>8.8999999999999999E-3</c:v>
                </c:pt>
                <c:pt idx="131">
                  <c:v>1.1299999999999999E-2</c:v>
                </c:pt>
                <c:pt idx="132">
                  <c:v>-0.1032</c:v>
                </c:pt>
                <c:pt idx="133">
                  <c:v>3.7900000000000003E-2</c:v>
                </c:pt>
                <c:pt idx="134">
                  <c:v>4.58E-2</c:v>
                </c:pt>
                <c:pt idx="135">
                  <c:v>-2.9700000000000001E-2</c:v>
                </c:pt>
                <c:pt idx="136">
                  <c:v>8.9099999999999999E-2</c:v>
                </c:pt>
                <c:pt idx="137">
                  <c:v>5.8999999999999999E-3</c:v>
                </c:pt>
                <c:pt idx="138">
                  <c:v>-4.5400000000000003E-2</c:v>
                </c:pt>
                <c:pt idx="139">
                  <c:v>-0.14480000000000001</c:v>
                </c:pt>
                <c:pt idx="140">
                  <c:v>-9.4700000000000006E-2</c:v>
                </c:pt>
                <c:pt idx="141">
                  <c:v>-5.6099999999999997E-2</c:v>
                </c:pt>
                <c:pt idx="142">
                  <c:v>9.1899999999999996E-2</c:v>
                </c:pt>
                <c:pt idx="143">
                  <c:v>4.7699999999999999E-2</c:v>
                </c:pt>
                <c:pt idx="144">
                  <c:v>9.3899999999999997E-2</c:v>
                </c:pt>
                <c:pt idx="145">
                  <c:v>0.1149</c:v>
                </c:pt>
                <c:pt idx="146">
                  <c:v>7.0499999999999993E-2</c:v>
                </c:pt>
                <c:pt idx="147">
                  <c:v>-1.1900000000000001E-2</c:v>
                </c:pt>
                <c:pt idx="148">
                  <c:v>4.8300000000000003E-2</c:v>
                </c:pt>
                <c:pt idx="149">
                  <c:v>-6.8099999999999994E-2</c:v>
                </c:pt>
                <c:pt idx="150">
                  <c:v>4.53E-2</c:v>
                </c:pt>
                <c:pt idx="151">
                  <c:v>4.41E-2</c:v>
                </c:pt>
                <c:pt idx="152">
                  <c:v>1.5100000000000001E-2</c:v>
                </c:pt>
                <c:pt idx="153">
                  <c:v>4.2599999999999999E-2</c:v>
                </c:pt>
                <c:pt idx="154">
                  <c:v>-5.2200000000000003E-2</c:v>
                </c:pt>
                <c:pt idx="155">
                  <c:v>9.5799999999999996E-2</c:v>
                </c:pt>
                <c:pt idx="156">
                  <c:v>7.8600000000000003E-2</c:v>
                </c:pt>
                <c:pt idx="157">
                  <c:v>1.0699999999999999E-2</c:v>
                </c:pt>
                <c:pt idx="158">
                  <c:v>-5.7500000000000002E-2</c:v>
                </c:pt>
                <c:pt idx="159">
                  <c:v>-5.8099999999999999E-2</c:v>
                </c:pt>
                <c:pt idx="160">
                  <c:v>-2.2000000000000001E-3</c:v>
                </c:pt>
                <c:pt idx="161">
                  <c:v>-6.3799999999999996E-2</c:v>
                </c:pt>
                <c:pt idx="162">
                  <c:v>3.1399999999999997E-2</c:v>
                </c:pt>
                <c:pt idx="163">
                  <c:v>-3.85E-2</c:v>
                </c:pt>
                <c:pt idx="164">
                  <c:v>2.7900000000000001E-2</c:v>
                </c:pt>
                <c:pt idx="165">
                  <c:v>4.1099999999999998E-2</c:v>
                </c:pt>
                <c:pt idx="166">
                  <c:v>9.3299999999999994E-2</c:v>
                </c:pt>
                <c:pt idx="167">
                  <c:v>2.7400000000000001E-2</c:v>
                </c:pt>
                <c:pt idx="168">
                  <c:v>1.24E-2</c:v>
                </c:pt>
                <c:pt idx="169">
                  <c:v>-5.4300000000000001E-2</c:v>
                </c:pt>
                <c:pt idx="170">
                  <c:v>2.58E-2</c:v>
                </c:pt>
                <c:pt idx="171">
                  <c:v>-3.1699999999999999E-2</c:v>
                </c:pt>
                <c:pt idx="172">
                  <c:v>5.9900000000000002E-2</c:v>
                </c:pt>
                <c:pt idx="173">
                  <c:v>2.3999999999999998E-3</c:v>
                </c:pt>
                <c:pt idx="174">
                  <c:v>0.01</c:v>
                </c:pt>
                <c:pt idx="175">
                  <c:v>4.7899999999999998E-2</c:v>
                </c:pt>
                <c:pt idx="176">
                  <c:v>3.3000000000000002E-2</c:v>
                </c:pt>
                <c:pt idx="177">
                  <c:v>2.8899999999999999E-2</c:v>
                </c:pt>
                <c:pt idx="178">
                  <c:v>-4.0399999999999998E-2</c:v>
                </c:pt>
                <c:pt idx="179">
                  <c:v>3.95E-2</c:v>
                </c:pt>
                <c:pt idx="180">
                  <c:v>2.6599999999999999E-2</c:v>
                </c:pt>
                <c:pt idx="181">
                  <c:v>-4.4000000000000003E-3</c:v>
                </c:pt>
                <c:pt idx="182">
                  <c:v>-6.1400000000000003E-2</c:v>
                </c:pt>
                <c:pt idx="183">
                  <c:v>1.5E-3</c:v>
                </c:pt>
                <c:pt idx="184">
                  <c:v>-2.24E-2</c:v>
                </c:pt>
                <c:pt idx="185">
                  <c:v>-4.2700000000000002E-2</c:v>
                </c:pt>
                <c:pt idx="186">
                  <c:v>1.43E-2</c:v>
                </c:pt>
                <c:pt idx="187">
                  <c:v>7.3400000000000007E-2</c:v>
                </c:pt>
                <c:pt idx="188">
                  <c:v>4.1999999999999997E-3</c:v>
                </c:pt>
                <c:pt idx="189">
                  <c:v>1.0699999999999999E-2</c:v>
                </c:pt>
                <c:pt idx="190">
                  <c:v>-4.0500000000000001E-2</c:v>
                </c:pt>
                <c:pt idx="191">
                  <c:v>2.3599999999999999E-2</c:v>
                </c:pt>
                <c:pt idx="192">
                  <c:v>-2.0400000000000001E-2</c:v>
                </c:pt>
                <c:pt idx="193">
                  <c:v>4.6199999999999998E-2</c:v>
                </c:pt>
                <c:pt idx="194">
                  <c:v>2.92E-2</c:v>
                </c:pt>
                <c:pt idx="195">
                  <c:v>1.4999999999999999E-2</c:v>
                </c:pt>
                <c:pt idx="196">
                  <c:v>1.3100000000000001E-2</c:v>
                </c:pt>
                <c:pt idx="197">
                  <c:v>6.8900000000000003E-2</c:v>
                </c:pt>
                <c:pt idx="198">
                  <c:v>7.7899999999999997E-2</c:v>
                </c:pt>
                <c:pt idx="199">
                  <c:v>1.23E-2</c:v>
                </c:pt>
                <c:pt idx="200">
                  <c:v>2.06E-2</c:v>
                </c:pt>
                <c:pt idx="201">
                  <c:v>-4.9200000000000001E-2</c:v>
                </c:pt>
                <c:pt idx="202">
                  <c:v>4.41E-2</c:v>
                </c:pt>
                <c:pt idx="203">
                  <c:v>2.2200000000000001E-2</c:v>
                </c:pt>
                <c:pt idx="204">
                  <c:v>-8.3000000000000001E-3</c:v>
                </c:pt>
                <c:pt idx="205">
                  <c:v>4.5600000000000002E-2</c:v>
                </c:pt>
                <c:pt idx="206">
                  <c:v>1.9800000000000002E-2</c:v>
                </c:pt>
                <c:pt idx="207">
                  <c:v>7.6799999999999993E-2</c:v>
                </c:pt>
                <c:pt idx="208">
                  <c:v>5.1299999999999998E-2</c:v>
                </c:pt>
                <c:pt idx="209">
                  <c:v>-6.5000000000000002E-2</c:v>
                </c:pt>
                <c:pt idx="210">
                  <c:v>-0.1221</c:v>
                </c:pt>
                <c:pt idx="211">
                  <c:v>7.3999999999999996E-2</c:v>
                </c:pt>
                <c:pt idx="212">
                  <c:v>5.1499999999999997E-2</c:v>
                </c:pt>
                <c:pt idx="213">
                  <c:v>-4.3099999999999999E-2</c:v>
                </c:pt>
                <c:pt idx="214">
                  <c:v>2.7799999999999998E-2</c:v>
                </c:pt>
                <c:pt idx="215">
                  <c:v>1.95E-2</c:v>
                </c:pt>
                <c:pt idx="216">
                  <c:v>2.5000000000000001E-2</c:v>
                </c:pt>
                <c:pt idx="217">
                  <c:v>-6.0400000000000002E-2</c:v>
                </c:pt>
                <c:pt idx="218">
                  <c:v>-7.0599999999999996E-2</c:v>
                </c:pt>
                <c:pt idx="219">
                  <c:v>-1.1599999999999999E-2</c:v>
                </c:pt>
                <c:pt idx="220">
                  <c:v>0.15029999999999999</c:v>
                </c:pt>
                <c:pt idx="221">
                  <c:v>3.39E-2</c:v>
                </c:pt>
                <c:pt idx="222">
                  <c:v>5.1200000000000002E-2</c:v>
                </c:pt>
                <c:pt idx="223">
                  <c:v>0.03</c:v>
                </c:pt>
                <c:pt idx="224">
                  <c:v>7.9799999999999996E-2</c:v>
                </c:pt>
                <c:pt idx="225">
                  <c:v>-6.0100000000000001E-2</c:v>
                </c:pt>
                <c:pt idx="226">
                  <c:v>-2.3800000000000002E-2</c:v>
                </c:pt>
                <c:pt idx="227">
                  <c:v>5.9999999999999995E-4</c:v>
                </c:pt>
                <c:pt idx="228">
                  <c:v>-1.3299999999999999E-2</c:v>
                </c:pt>
                <c:pt idx="229">
                  <c:v>8.8300000000000003E-2</c:v>
                </c:pt>
                <c:pt idx="230">
                  <c:v>4.2000000000000003E-2</c:v>
                </c:pt>
                <c:pt idx="231">
                  <c:v>6.1000000000000004E-3</c:v>
                </c:pt>
                <c:pt idx="232">
                  <c:v>-7.2700000000000001E-2</c:v>
                </c:pt>
                <c:pt idx="233">
                  <c:v>1.0200000000000001E-2</c:v>
                </c:pt>
                <c:pt idx="234">
                  <c:v>-8.3500000000000005E-2</c:v>
                </c:pt>
                <c:pt idx="235">
                  <c:v>-0.23080000000000001</c:v>
                </c:pt>
                <c:pt idx="236">
                  <c:v>0.1014</c:v>
                </c:pt>
                <c:pt idx="237">
                  <c:v>5.2200000000000003E-2</c:v>
                </c:pt>
                <c:pt idx="238">
                  <c:v>7.7600000000000002E-2</c:v>
                </c:pt>
                <c:pt idx="239">
                  <c:v>9.0499999999999997E-2</c:v>
                </c:pt>
                <c:pt idx="240">
                  <c:v>4.4999999999999998E-2</c:v>
                </c:pt>
                <c:pt idx="241">
                  <c:v>-9.1499999999999998E-2</c:v>
                </c:pt>
                <c:pt idx="242">
                  <c:v>3.56E-2</c:v>
                </c:pt>
                <c:pt idx="243">
                  <c:v>8.8300000000000003E-2</c:v>
                </c:pt>
                <c:pt idx="244">
                  <c:v>1.6000000000000001E-3</c:v>
                </c:pt>
                <c:pt idx="245">
                  <c:v>5.2699999999999997E-2</c:v>
                </c:pt>
                <c:pt idx="246">
                  <c:v>-3.09E-2</c:v>
                </c:pt>
                <c:pt idx="247">
                  <c:v>-3.7400000000000003E-2</c:v>
                </c:pt>
                <c:pt idx="248">
                  <c:v>1.9300000000000001E-2</c:v>
                </c:pt>
                <c:pt idx="249">
                  <c:v>2.5600000000000001E-2</c:v>
                </c:pt>
                <c:pt idx="250">
                  <c:v>0.1057</c:v>
                </c:pt>
                <c:pt idx="251">
                  <c:v>0.17630000000000001</c:v>
                </c:pt>
                <c:pt idx="252">
                  <c:v>-9.2999999999999992E-3</c:v>
                </c:pt>
                <c:pt idx="253">
                  <c:v>0.23269999999999999</c:v>
                </c:pt>
                <c:pt idx="254">
                  <c:v>-0.1051</c:v>
                </c:pt>
                <c:pt idx="255">
                  <c:v>-0.10100000000000001</c:v>
                </c:pt>
                <c:pt idx="256">
                  <c:v>-8.7599999999999997E-2</c:v>
                </c:pt>
                <c:pt idx="257">
                  <c:v>0.12920000000000001</c:v>
                </c:pt>
                <c:pt idx="258">
                  <c:v>-8.5699999999999998E-2</c:v>
                </c:pt>
                <c:pt idx="259">
                  <c:v>0.1052</c:v>
                </c:pt>
                <c:pt idx="260">
                  <c:v>-4.9700000000000001E-2</c:v>
                </c:pt>
                <c:pt idx="261">
                  <c:v>-8.1199999999999994E-2</c:v>
                </c:pt>
                <c:pt idx="262">
                  <c:v>-0.18160000000000001</c:v>
                </c:pt>
                <c:pt idx="263">
                  <c:v>6.1199999999999997E-2</c:v>
                </c:pt>
                <c:pt idx="264">
                  <c:v>8.09E-2</c:v>
                </c:pt>
                <c:pt idx="265">
                  <c:v>-0.1371</c:v>
                </c:pt>
                <c:pt idx="266">
                  <c:v>-9.0899999999999995E-2</c:v>
                </c:pt>
                <c:pt idx="267">
                  <c:v>0.12239999999999999</c:v>
                </c:pt>
                <c:pt idx="268">
                  <c:v>2.3199999999999998E-2</c:v>
                </c:pt>
                <c:pt idx="269">
                  <c:v>2.7300000000000001E-2</c:v>
                </c:pt>
                <c:pt idx="270">
                  <c:v>-8.5300000000000001E-2</c:v>
                </c:pt>
                <c:pt idx="271">
                  <c:v>-6.25E-2</c:v>
                </c:pt>
                <c:pt idx="272">
                  <c:v>-0.16139999999999999</c:v>
                </c:pt>
                <c:pt idx="273">
                  <c:v>9.6199999999999994E-2</c:v>
                </c:pt>
                <c:pt idx="274">
                  <c:v>8.3500000000000005E-2</c:v>
                </c:pt>
                <c:pt idx="275">
                  <c:v>6.2300000000000001E-2</c:v>
                </c:pt>
                <c:pt idx="276">
                  <c:v>-3.56E-2</c:v>
                </c:pt>
                <c:pt idx="277">
                  <c:v>-6.4699999999999994E-2</c:v>
                </c:pt>
                <c:pt idx="278">
                  <c:v>8.6900000000000005E-2</c:v>
                </c:pt>
                <c:pt idx="279">
                  <c:v>-2.1600000000000001E-2</c:v>
                </c:pt>
                <c:pt idx="280">
                  <c:v>-5.8500000000000003E-2</c:v>
                </c:pt>
                <c:pt idx="281">
                  <c:v>-8.48E-2</c:v>
                </c:pt>
                <c:pt idx="282">
                  <c:v>-0.1537</c:v>
                </c:pt>
                <c:pt idx="283">
                  <c:v>-5.0000000000000001E-4</c:v>
                </c:pt>
                <c:pt idx="284">
                  <c:v>-7.22E-2</c:v>
                </c:pt>
                <c:pt idx="285">
                  <c:v>5.0599999999999999E-2</c:v>
                </c:pt>
                <c:pt idx="286">
                  <c:v>9.9099999999999994E-2</c:v>
                </c:pt>
                <c:pt idx="287">
                  <c:v>-6.9000000000000006E-2</c:v>
                </c:pt>
                <c:pt idx="288">
                  <c:v>-2.7199999999999998E-2</c:v>
                </c:pt>
                <c:pt idx="289">
                  <c:v>-2.6700000000000002E-2</c:v>
                </c:pt>
                <c:pt idx="290">
                  <c:v>1.5100000000000001E-2</c:v>
                </c:pt>
                <c:pt idx="291">
                  <c:v>9.4600000000000004E-2</c:v>
                </c:pt>
                <c:pt idx="292">
                  <c:v>0.11269999999999999</c:v>
                </c:pt>
                <c:pt idx="293">
                  <c:v>1.9300000000000001E-2</c:v>
                </c:pt>
                <c:pt idx="294">
                  <c:v>7.5600000000000001E-2</c:v>
                </c:pt>
                <c:pt idx="295">
                  <c:v>5.3699999999999998E-2</c:v>
                </c:pt>
                <c:pt idx="296">
                  <c:v>-2.53E-2</c:v>
                </c:pt>
                <c:pt idx="297">
                  <c:v>8.6400000000000005E-2</c:v>
                </c:pt>
                <c:pt idx="298">
                  <c:v>3.2599999999999997E-2</c:v>
                </c:pt>
                <c:pt idx="299">
                  <c:v>4.4999999999999997E-3</c:v>
                </c:pt>
                <c:pt idx="300">
                  <c:v>5.2499999999999998E-2</c:v>
                </c:pt>
                <c:pt idx="301">
                  <c:v>-1.5E-3</c:v>
                </c:pt>
                <c:pt idx="302">
                  <c:v>4.7000000000000002E-3</c:v>
                </c:pt>
                <c:pt idx="303">
                  <c:v>-5.0200000000000002E-2</c:v>
                </c:pt>
                <c:pt idx="304">
                  <c:v>1.9900000000000001E-2</c:v>
                </c:pt>
                <c:pt idx="305">
                  <c:v>3.3300000000000003E-2</c:v>
                </c:pt>
                <c:pt idx="306">
                  <c:v>-8.9800000000000005E-2</c:v>
                </c:pt>
                <c:pt idx="307">
                  <c:v>-2.1499999999999998E-2</c:v>
                </c:pt>
                <c:pt idx="308">
                  <c:v>5.5300000000000002E-2</c:v>
                </c:pt>
                <c:pt idx="309">
                  <c:v>2.4299999999999999E-2</c:v>
                </c:pt>
                <c:pt idx="310">
                  <c:v>8.4500000000000006E-2</c:v>
                </c:pt>
                <c:pt idx="311">
                  <c:v>3.5900000000000001E-2</c:v>
                </c:pt>
                <c:pt idx="312">
                  <c:v>-4.4999999999999998E-2</c:v>
                </c:pt>
                <c:pt idx="313">
                  <c:v>1.37E-2</c:v>
                </c:pt>
                <c:pt idx="314">
                  <c:v>-3.7499999999999999E-2</c:v>
                </c:pt>
                <c:pt idx="315">
                  <c:v>-6.3600000000000004E-2</c:v>
                </c:pt>
                <c:pt idx="316">
                  <c:v>7.0502856700000005E-2</c:v>
                </c:pt>
                <c:pt idx="317">
                  <c:v>3.2331328700000002E-2</c:v>
                </c:pt>
                <c:pt idx="318">
                  <c:v>6.9902921800000004E-2</c:v>
                </c:pt>
                <c:pt idx="319">
                  <c:v>-1.40922011E-2</c:v>
                </c:pt>
                <c:pt idx="320">
                  <c:v>7.9238873999999994E-3</c:v>
                </c:pt>
                <c:pt idx="321">
                  <c:v>-3.6957085299999998E-2</c:v>
                </c:pt>
                <c:pt idx="322">
                  <c:v>5.6618571800000003E-2</c:v>
                </c:pt>
                <c:pt idx="323">
                  <c:v>-1.4889515E-3</c:v>
                </c:pt>
                <c:pt idx="324">
                  <c:v>9.6459896700000006E-2</c:v>
                </c:pt>
                <c:pt idx="325">
                  <c:v>-5.3316322999999999E-3</c:v>
                </c:pt>
                <c:pt idx="326">
                  <c:v>4.8604893199999999E-2</c:v>
                </c:pt>
                <c:pt idx="327">
                  <c:v>-2.8885836999999999E-3</c:v>
                </c:pt>
                <c:pt idx="328">
                  <c:v>-7.0375485099999996E-2</c:v>
                </c:pt>
                <c:pt idx="329">
                  <c:v>6.0167469999999998E-4</c:v>
                </c:pt>
                <c:pt idx="330">
                  <c:v>-5.1945143700000002E-2</c:v>
                </c:pt>
                <c:pt idx="331">
                  <c:v>2.9289672900000001E-2</c:v>
                </c:pt>
                <c:pt idx="332">
                  <c:v>6.7698217999999999E-3</c:v>
                </c:pt>
                <c:pt idx="333">
                  <c:v>6.4796577800000005E-2</c:v>
                </c:pt>
                <c:pt idx="334">
                  <c:v>2.3942487799999999E-2</c:v>
                </c:pt>
                <c:pt idx="335">
                  <c:v>-2.3814598000000001E-3</c:v>
                </c:pt>
                <c:pt idx="336">
                  <c:v>1.8605429400000002E-2</c:v>
                </c:pt>
                <c:pt idx="337">
                  <c:v>-3.1632019999999999E-3</c:v>
                </c:pt>
                <c:pt idx="338">
                  <c:v>9.2356803999999997E-3</c:v>
                </c:pt>
                <c:pt idx="339">
                  <c:v>2.62177917E-2</c:v>
                </c:pt>
                <c:pt idx="340">
                  <c:v>4.5536464800000002E-2</c:v>
                </c:pt>
                <c:pt idx="341">
                  <c:v>-5.6582747999999999E-3</c:v>
                </c:pt>
                <c:pt idx="342">
                  <c:v>-5.19212301E-2</c:v>
                </c:pt>
                <c:pt idx="343">
                  <c:v>2.5151213799999999E-2</c:v>
                </c:pt>
                <c:pt idx="344">
                  <c:v>2.9050988999999999E-2</c:v>
                </c:pt>
                <c:pt idx="345">
                  <c:v>4.5020628299999997E-2</c:v>
                </c:pt>
                <c:pt idx="346">
                  <c:v>-6.9060533199999996E-2</c:v>
                </c:pt>
                <c:pt idx="347">
                  <c:v>6.2805784999999999E-3</c:v>
                </c:pt>
                <c:pt idx="348">
                  <c:v>-9.1736661299999994E-2</c:v>
                </c:pt>
                <c:pt idx="349">
                  <c:v>-3.4610186000000001E-2</c:v>
                </c:pt>
                <c:pt idx="350">
                  <c:v>-5.7999999999999996E-3</c:v>
                </c:pt>
                <c:pt idx="351">
                  <c:v>5.1382180899999998E-2</c:v>
                </c:pt>
                <c:pt idx="352">
                  <c:v>5.6646902399999997E-2</c:v>
                </c:pt>
                <c:pt idx="353">
                  <c:v>-5.9614267800000002E-2</c:v>
                </c:pt>
                <c:pt idx="354">
                  <c:v>2.32529725E-2</c:v>
                </c:pt>
                <c:pt idx="355">
                  <c:v>2.4799999999999999E-2</c:v>
                </c:pt>
                <c:pt idx="356">
                  <c:v>-0.11302455209999999</c:v>
                </c:pt>
                <c:pt idx="357">
                  <c:v>-0.21703559310000001</c:v>
                </c:pt>
                <c:pt idx="358">
                  <c:v>-0.12100935760000001</c:v>
                </c:pt>
                <c:pt idx="359">
                  <c:v>5.4240418899999997E-2</c:v>
                </c:pt>
                <c:pt idx="360">
                  <c:v>-7.6079105100000002E-2</c:v>
                </c:pt>
                <c:pt idx="361">
                  <c:v>-0.1035426425</c:v>
                </c:pt>
                <c:pt idx="362">
                  <c:v>8.9754389500000004E-2</c:v>
                </c:pt>
                <c:pt idx="363">
                  <c:v>0.150505998</c:v>
                </c:pt>
                <c:pt idx="364">
                  <c:v>3.8719770600000002E-2</c:v>
                </c:pt>
                <c:pt idx="365">
                  <c:v>3.24000838E-2</c:v>
                </c:pt>
                <c:pt idx="366">
                  <c:v>7.7542522399999994E-2</c:v>
                </c:pt>
                <c:pt idx="367">
                  <c:v>9.7628947000000001E-3</c:v>
                </c:pt>
                <c:pt idx="368">
                  <c:v>6.5662295900000001E-2</c:v>
                </c:pt>
                <c:pt idx="369">
                  <c:v>-6.9477259799999996E-2</c:v>
                </c:pt>
                <c:pt idx="370">
                  <c:v>3.0940505199999999E-2</c:v>
                </c:pt>
                <c:pt idx="371">
                  <c:v>8.5572170700000005E-2</c:v>
                </c:pt>
                <c:pt idx="372">
                  <c:v>-4.47277835E-2</c:v>
                </c:pt>
                <c:pt idx="373">
                  <c:v>4.3611834500000002E-2</c:v>
                </c:pt>
                <c:pt idx="374">
                  <c:v>7.9449741800000001E-2</c:v>
                </c:pt>
                <c:pt idx="375">
                  <c:v>4.1974485800000003E-2</c:v>
                </c:pt>
                <c:pt idx="376">
                  <c:v>-6.6119404600000001E-2</c:v>
                </c:pt>
                <c:pt idx="377">
                  <c:v>-6.7098774400000005E-2</c:v>
                </c:pt>
                <c:pt idx="378">
                  <c:v>6.6140246299999997E-2</c:v>
                </c:pt>
                <c:pt idx="379">
                  <c:v>-7.2905756399999994E-2</c:v>
                </c:pt>
                <c:pt idx="380">
                  <c:v>0.14154278779999999</c:v>
                </c:pt>
                <c:pt idx="381">
                  <c:v>4.3025980399999997E-2</c:v>
                </c:pt>
                <c:pt idx="382">
                  <c:v>4.3583420499999997E-2</c:v>
                </c:pt>
                <c:pt idx="383">
                  <c:v>7.5917824800000006E-2</c:v>
                </c:pt>
                <c:pt idx="384">
                  <c:v>-5.5738734999999998E-3</c:v>
                </c:pt>
                <c:pt idx="385">
                  <c:v>5.8794541399999997E-2</c:v>
                </c:pt>
                <c:pt idx="386">
                  <c:v>3.7513087399999999E-2</c:v>
                </c:pt>
                <c:pt idx="387">
                  <c:v>3.6030654699999998E-2</c:v>
                </c:pt>
                <c:pt idx="388">
                  <c:v>-1.9518346299999999E-2</c:v>
                </c:pt>
                <c:pt idx="389">
                  <c:v>-2.1367870099999998E-2</c:v>
                </c:pt>
                <c:pt idx="390">
                  <c:v>-3.9198831900000002E-2</c:v>
                </c:pt>
                <c:pt idx="391">
                  <c:v>-8.5650792099999998E-2</c:v>
                </c:pt>
                <c:pt idx="392">
                  <c:v>-0.1149556368</c:v>
                </c:pt>
                <c:pt idx="393">
                  <c:v>0.15859902949999999</c:v>
                </c:pt>
                <c:pt idx="394">
                  <c:v>-5.2646548E-3</c:v>
                </c:pt>
                <c:pt idx="395">
                  <c:v>-2.2453425000000002E-3</c:v>
                </c:pt>
                <c:pt idx="396">
                  <c:v>7.4800327E-2</c:v>
                </c:pt>
                <c:pt idx="397">
                  <c:v>3.2939184699999999E-2</c:v>
                </c:pt>
                <c:pt idx="398">
                  <c:v>2.0314456299999999E-2</c:v>
                </c:pt>
                <c:pt idx="399">
                  <c:v>-1.6417425999999999E-2</c:v>
                </c:pt>
                <c:pt idx="400">
                  <c:v>-7.1261786699999996E-2</c:v>
                </c:pt>
                <c:pt idx="401">
                  <c:v>5.1593393299999998E-2</c:v>
                </c:pt>
                <c:pt idx="402">
                  <c:v>-1.7444902500000001E-2</c:v>
                </c:pt>
                <c:pt idx="403">
                  <c:v>3.5899396899999998E-2</c:v>
                </c:pt>
                <c:pt idx="404">
                  <c:v>2.9999366100000001E-2</c:v>
                </c:pt>
                <c:pt idx="405">
                  <c:v>-3.1097185999999999E-2</c:v>
                </c:pt>
                <c:pt idx="406">
                  <c:v>7.6897642999999996E-3</c:v>
                </c:pt>
                <c:pt idx="407">
                  <c:v>2.8798880700000001E-2</c:v>
                </c:pt>
                <c:pt idx="408">
                  <c:v>6.5801714600000005E-2</c:v>
                </c:pt>
                <c:pt idx="409">
                  <c:v>1.06289169E-2</c:v>
                </c:pt>
                <c:pt idx="410">
                  <c:v>5.1037104799999997E-2</c:v>
                </c:pt>
                <c:pt idx="411">
                  <c:v>-6.5518234000000002E-3</c:v>
                </c:pt>
                <c:pt idx="412">
                  <c:v>5.0734912600000001E-2</c:v>
                </c:pt>
                <c:pt idx="413">
                  <c:v>-6.2249564000000004E-3</c:v>
                </c:pt>
                <c:pt idx="414">
                  <c:v>7.5646715599999997E-2</c:v>
                </c:pt>
                <c:pt idx="415">
                  <c:v>-1.95435266E-2</c:v>
                </c:pt>
                <c:pt idx="416">
                  <c:v>6.96007555E-2</c:v>
                </c:pt>
                <c:pt idx="417">
                  <c:v>1.8227257699999999E-2</c:v>
                </c:pt>
                <c:pt idx="418">
                  <c:v>4.1059081900000002E-2</c:v>
                </c:pt>
                <c:pt idx="419">
                  <c:v>2.0461316600000001E-2</c:v>
                </c:pt>
                <c:pt idx="420">
                  <c:v>-1.7271806899999999E-2</c:v>
                </c:pt>
                <c:pt idx="421">
                  <c:v>4.8340552600000003E-2</c:v>
                </c:pt>
                <c:pt idx="422">
                  <c:v>-2.4641191100000001E-2</c:v>
                </c:pt>
                <c:pt idx="423">
                  <c:v>-5.1345846299999998E-2</c:v>
                </c:pt>
                <c:pt idx="424">
                  <c:v>9.6538917000000002E-3</c:v>
                </c:pt>
                <c:pt idx="425">
                  <c:v>6.2049381899999999E-2</c:v>
                </c:pt>
                <c:pt idx="426">
                  <c:v>-6.0574630800000001E-2</c:v>
                </c:pt>
                <c:pt idx="427">
                  <c:v>5.5769587699999998E-2</c:v>
                </c:pt>
                <c:pt idx="428">
                  <c:v>-5.3547450699999999E-2</c:v>
                </c:pt>
                <c:pt idx="429">
                  <c:v>6.2032612399999999E-2</c:v>
                </c:pt>
                <c:pt idx="430">
                  <c:v>6.4521902000000001E-3</c:v>
                </c:pt>
                <c:pt idx="431">
                  <c:v>2.9659399400000001E-2</c:v>
                </c:pt>
                <c:pt idx="432">
                  <c:v>-2.28302009E-2</c:v>
                </c:pt>
                <c:pt idx="433">
                  <c:v>7.1965924000000001E-2</c:v>
                </c:pt>
                <c:pt idx="434">
                  <c:v>1.7952981900000001E-2</c:v>
                </c:pt>
                <c:pt idx="435">
                  <c:v>-2.9417902400000001E-2</c:v>
                </c:pt>
                <c:pt idx="436">
                  <c:v>3.6740781100000001E-2</c:v>
                </c:pt>
                <c:pt idx="437">
                  <c:v>1.3442770200000001E-2</c:v>
                </c:pt>
                <c:pt idx="438">
                  <c:v>4.0827961999999997E-3</c:v>
                </c:pt>
                <c:pt idx="439">
                  <c:v>-7.5780670199999997E-2</c:v>
                </c:pt>
                <c:pt idx="440">
                  <c:v>-6.3156346000000002E-2</c:v>
                </c:pt>
                <c:pt idx="441">
                  <c:v>5.6722966999999999E-2</c:v>
                </c:pt>
                <c:pt idx="442">
                  <c:v>3.6645131400000003E-2</c:v>
                </c:pt>
                <c:pt idx="443">
                  <c:v>-4.7698785399999999E-2</c:v>
                </c:pt>
                <c:pt idx="444">
                  <c:v>-0.10834937880000001</c:v>
                </c:pt>
                <c:pt idx="445">
                  <c:v>-7.0690320999999999E-3</c:v>
                </c:pt>
                <c:pt idx="446">
                  <c:v>7.6605721599999996E-2</c:v>
                </c:pt>
                <c:pt idx="447">
                  <c:v>9.9716929000000006E-3</c:v>
                </c:pt>
                <c:pt idx="448">
                  <c:v>2.6941070599999999E-2</c:v>
                </c:pt>
                <c:pt idx="449">
                  <c:v>-4.6004033999999996E-3</c:v>
                </c:pt>
                <c:pt idx="450">
                  <c:v>6.5388334199999995E-2</c:v>
                </c:pt>
                <c:pt idx="451">
                  <c:v>1.06300939E-2</c:v>
                </c:pt>
                <c:pt idx="452">
                  <c:v>1.43981245E-2</c:v>
                </c:pt>
                <c:pt idx="453">
                  <c:v>-6.2144812899999999E-2</c:v>
                </c:pt>
                <c:pt idx="454">
                  <c:v>8.9469055399999997E-2</c:v>
                </c:pt>
                <c:pt idx="455">
                  <c:v>1.3640161099999999E-2</c:v>
                </c:pt>
                <c:pt idx="468">
                  <c:v>3.8981847799999997E-2</c:v>
                </c:pt>
                <c:pt idx="469">
                  <c:v>-2.8471637800000001E-2</c:v>
                </c:pt>
                <c:pt idx="470">
                  <c:v>1.34663908E-2</c:v>
                </c:pt>
                <c:pt idx="471">
                  <c:v>9.7855709999999994E-4</c:v>
                </c:pt>
                <c:pt idx="472">
                  <c:v>6.2961000399999995E-2</c:v>
                </c:pt>
                <c:pt idx="473">
                  <c:v>7.8241687000000001E-3</c:v>
                </c:pt>
                <c:pt idx="474">
                  <c:v>1.7191834E-2</c:v>
                </c:pt>
                <c:pt idx="475">
                  <c:v>6.2257857799999997E-2</c:v>
                </c:pt>
                <c:pt idx="476">
                  <c:v>-2.3403184300000001E-2</c:v>
                </c:pt>
                <c:pt idx="477">
                  <c:v>-0.1265363498</c:v>
                </c:pt>
                <c:pt idx="478">
                  <c:v>1.56430784E-2</c:v>
                </c:pt>
                <c:pt idx="479">
                  <c:v>-0.1168483013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77-40A3-B3DA-7C3D316DB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264256"/>
        <c:axId val="508272456"/>
      </c:scatterChart>
      <c:valAx>
        <c:axId val="508264256"/>
        <c:scaling>
          <c:orientation val="minMax"/>
          <c:max val="0.35000000000000003"/>
          <c:min val="-0.35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272456"/>
        <c:crosses val="autoZero"/>
        <c:crossBetween val="midCat"/>
      </c:valAx>
      <c:valAx>
        <c:axId val="508272456"/>
        <c:scaling>
          <c:orientation val="minMax"/>
          <c:max val="0.35000000000000003"/>
          <c:min val="-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26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of</a:t>
            </a:r>
            <a:r>
              <a:rPr lang="en-US" baseline="0"/>
              <a:t> $1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Long R2000V &amp; Short R2000G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Sheet1!$L$2:$L$481</c:f>
              <c:numCache>
                <c:formatCode>mm/yyyy</c:formatCode>
                <c:ptCount val="480"/>
                <c:pt idx="0">
                  <c:v>28886</c:v>
                </c:pt>
                <c:pt idx="1">
                  <c:v>28914</c:v>
                </c:pt>
                <c:pt idx="2">
                  <c:v>28945</c:v>
                </c:pt>
                <c:pt idx="3">
                  <c:v>28975</c:v>
                </c:pt>
                <c:pt idx="4">
                  <c:v>29006</c:v>
                </c:pt>
                <c:pt idx="5">
                  <c:v>29036</c:v>
                </c:pt>
                <c:pt idx="6">
                  <c:v>29067</c:v>
                </c:pt>
                <c:pt idx="7">
                  <c:v>29098</c:v>
                </c:pt>
                <c:pt idx="8">
                  <c:v>29128</c:v>
                </c:pt>
                <c:pt idx="9">
                  <c:v>29159</c:v>
                </c:pt>
                <c:pt idx="10">
                  <c:v>29189</c:v>
                </c:pt>
                <c:pt idx="11">
                  <c:v>29220</c:v>
                </c:pt>
                <c:pt idx="12">
                  <c:v>29251</c:v>
                </c:pt>
                <c:pt idx="13">
                  <c:v>29280</c:v>
                </c:pt>
                <c:pt idx="14">
                  <c:v>29311</c:v>
                </c:pt>
                <c:pt idx="15">
                  <c:v>29341</c:v>
                </c:pt>
                <c:pt idx="16">
                  <c:v>29372</c:v>
                </c:pt>
                <c:pt idx="17">
                  <c:v>29402</c:v>
                </c:pt>
                <c:pt idx="18">
                  <c:v>29433</c:v>
                </c:pt>
                <c:pt idx="19">
                  <c:v>29464</c:v>
                </c:pt>
                <c:pt idx="20">
                  <c:v>29494</c:v>
                </c:pt>
                <c:pt idx="21">
                  <c:v>29525</c:v>
                </c:pt>
                <c:pt idx="22">
                  <c:v>29555</c:v>
                </c:pt>
                <c:pt idx="23">
                  <c:v>29586</c:v>
                </c:pt>
                <c:pt idx="24">
                  <c:v>29617</c:v>
                </c:pt>
                <c:pt idx="25">
                  <c:v>29645</c:v>
                </c:pt>
                <c:pt idx="26">
                  <c:v>29676</c:v>
                </c:pt>
                <c:pt idx="27">
                  <c:v>29706</c:v>
                </c:pt>
                <c:pt idx="28">
                  <c:v>29737</c:v>
                </c:pt>
                <c:pt idx="29">
                  <c:v>29767</c:v>
                </c:pt>
                <c:pt idx="30">
                  <c:v>29798</c:v>
                </c:pt>
                <c:pt idx="31">
                  <c:v>29829</c:v>
                </c:pt>
                <c:pt idx="32">
                  <c:v>29859</c:v>
                </c:pt>
                <c:pt idx="33">
                  <c:v>29890</c:v>
                </c:pt>
                <c:pt idx="34">
                  <c:v>29920</c:v>
                </c:pt>
                <c:pt idx="35">
                  <c:v>29951</c:v>
                </c:pt>
                <c:pt idx="36">
                  <c:v>29982</c:v>
                </c:pt>
                <c:pt idx="37">
                  <c:v>30010</c:v>
                </c:pt>
                <c:pt idx="38">
                  <c:v>30041</c:v>
                </c:pt>
                <c:pt idx="39">
                  <c:v>30071</c:v>
                </c:pt>
                <c:pt idx="40">
                  <c:v>30102</c:v>
                </c:pt>
                <c:pt idx="41">
                  <c:v>30132</c:v>
                </c:pt>
                <c:pt idx="42">
                  <c:v>30163</c:v>
                </c:pt>
                <c:pt idx="43">
                  <c:v>30194</c:v>
                </c:pt>
                <c:pt idx="44">
                  <c:v>30224</c:v>
                </c:pt>
                <c:pt idx="45">
                  <c:v>30255</c:v>
                </c:pt>
                <c:pt idx="46">
                  <c:v>30285</c:v>
                </c:pt>
                <c:pt idx="47">
                  <c:v>30316</c:v>
                </c:pt>
                <c:pt idx="48">
                  <c:v>30347</c:v>
                </c:pt>
                <c:pt idx="49">
                  <c:v>30375</c:v>
                </c:pt>
                <c:pt idx="50">
                  <c:v>30406</c:v>
                </c:pt>
                <c:pt idx="51">
                  <c:v>30436</c:v>
                </c:pt>
                <c:pt idx="52">
                  <c:v>30467</c:v>
                </c:pt>
                <c:pt idx="53">
                  <c:v>30497</c:v>
                </c:pt>
                <c:pt idx="54">
                  <c:v>30528</c:v>
                </c:pt>
                <c:pt idx="55">
                  <c:v>30559</c:v>
                </c:pt>
                <c:pt idx="56">
                  <c:v>30589</c:v>
                </c:pt>
                <c:pt idx="57">
                  <c:v>30620</c:v>
                </c:pt>
                <c:pt idx="58">
                  <c:v>30650</c:v>
                </c:pt>
                <c:pt idx="59">
                  <c:v>30681</c:v>
                </c:pt>
                <c:pt idx="60">
                  <c:v>30712</c:v>
                </c:pt>
                <c:pt idx="61">
                  <c:v>30741</c:v>
                </c:pt>
                <c:pt idx="62">
                  <c:v>30772</c:v>
                </c:pt>
                <c:pt idx="63">
                  <c:v>30802</c:v>
                </c:pt>
                <c:pt idx="64">
                  <c:v>30833</c:v>
                </c:pt>
                <c:pt idx="65">
                  <c:v>30863</c:v>
                </c:pt>
                <c:pt idx="66">
                  <c:v>30894</c:v>
                </c:pt>
                <c:pt idx="67">
                  <c:v>30925</c:v>
                </c:pt>
                <c:pt idx="68">
                  <c:v>30955</c:v>
                </c:pt>
                <c:pt idx="69">
                  <c:v>30986</c:v>
                </c:pt>
                <c:pt idx="70">
                  <c:v>31016</c:v>
                </c:pt>
                <c:pt idx="71">
                  <c:v>31047</c:v>
                </c:pt>
                <c:pt idx="72">
                  <c:v>31078</c:v>
                </c:pt>
                <c:pt idx="73">
                  <c:v>31106</c:v>
                </c:pt>
                <c:pt idx="74">
                  <c:v>31137</c:v>
                </c:pt>
                <c:pt idx="75">
                  <c:v>31167</c:v>
                </c:pt>
                <c:pt idx="76">
                  <c:v>31198</c:v>
                </c:pt>
                <c:pt idx="77">
                  <c:v>31228</c:v>
                </c:pt>
                <c:pt idx="78">
                  <c:v>31259</c:v>
                </c:pt>
                <c:pt idx="79">
                  <c:v>31290</c:v>
                </c:pt>
                <c:pt idx="80">
                  <c:v>31320</c:v>
                </c:pt>
                <c:pt idx="81">
                  <c:v>31351</c:v>
                </c:pt>
                <c:pt idx="82">
                  <c:v>31381</c:v>
                </c:pt>
                <c:pt idx="83">
                  <c:v>31412</c:v>
                </c:pt>
                <c:pt idx="84">
                  <c:v>31443</c:v>
                </c:pt>
                <c:pt idx="85">
                  <c:v>31471</c:v>
                </c:pt>
                <c:pt idx="86">
                  <c:v>31502</c:v>
                </c:pt>
                <c:pt idx="87">
                  <c:v>31532</c:v>
                </c:pt>
                <c:pt idx="88">
                  <c:v>31563</c:v>
                </c:pt>
                <c:pt idx="89">
                  <c:v>31593</c:v>
                </c:pt>
                <c:pt idx="90">
                  <c:v>31624</c:v>
                </c:pt>
                <c:pt idx="91">
                  <c:v>31655</c:v>
                </c:pt>
                <c:pt idx="92">
                  <c:v>31685</c:v>
                </c:pt>
                <c:pt idx="93">
                  <c:v>31716</c:v>
                </c:pt>
                <c:pt idx="94">
                  <c:v>31746</c:v>
                </c:pt>
                <c:pt idx="95">
                  <c:v>31777</c:v>
                </c:pt>
                <c:pt idx="96">
                  <c:v>31808</c:v>
                </c:pt>
                <c:pt idx="97">
                  <c:v>31836</c:v>
                </c:pt>
                <c:pt idx="98">
                  <c:v>31867</c:v>
                </c:pt>
                <c:pt idx="99">
                  <c:v>31897</c:v>
                </c:pt>
                <c:pt idx="100">
                  <c:v>31928</c:v>
                </c:pt>
                <c:pt idx="101">
                  <c:v>31958</c:v>
                </c:pt>
                <c:pt idx="102">
                  <c:v>31989</c:v>
                </c:pt>
                <c:pt idx="103">
                  <c:v>32020</c:v>
                </c:pt>
                <c:pt idx="104">
                  <c:v>32050</c:v>
                </c:pt>
                <c:pt idx="105">
                  <c:v>32081</c:v>
                </c:pt>
                <c:pt idx="106">
                  <c:v>32111</c:v>
                </c:pt>
                <c:pt idx="107">
                  <c:v>32142</c:v>
                </c:pt>
                <c:pt idx="108">
                  <c:v>32173</c:v>
                </c:pt>
                <c:pt idx="109">
                  <c:v>32202</c:v>
                </c:pt>
                <c:pt idx="110">
                  <c:v>32233</c:v>
                </c:pt>
                <c:pt idx="111">
                  <c:v>32263</c:v>
                </c:pt>
                <c:pt idx="112">
                  <c:v>32294</c:v>
                </c:pt>
                <c:pt idx="113">
                  <c:v>32324</c:v>
                </c:pt>
                <c:pt idx="114">
                  <c:v>32355</c:v>
                </c:pt>
                <c:pt idx="115">
                  <c:v>32386</c:v>
                </c:pt>
                <c:pt idx="116">
                  <c:v>32416</c:v>
                </c:pt>
                <c:pt idx="117">
                  <c:v>32447</c:v>
                </c:pt>
                <c:pt idx="118">
                  <c:v>32477</c:v>
                </c:pt>
                <c:pt idx="119">
                  <c:v>32508</c:v>
                </c:pt>
                <c:pt idx="120">
                  <c:v>32539</c:v>
                </c:pt>
                <c:pt idx="121">
                  <c:v>32567</c:v>
                </c:pt>
                <c:pt idx="122">
                  <c:v>32598</c:v>
                </c:pt>
                <c:pt idx="123">
                  <c:v>32628</c:v>
                </c:pt>
                <c:pt idx="124">
                  <c:v>32659</c:v>
                </c:pt>
                <c:pt idx="125">
                  <c:v>32689</c:v>
                </c:pt>
                <c:pt idx="126">
                  <c:v>32720</c:v>
                </c:pt>
                <c:pt idx="127">
                  <c:v>32751</c:v>
                </c:pt>
                <c:pt idx="128">
                  <c:v>32781</c:v>
                </c:pt>
                <c:pt idx="129">
                  <c:v>32812</c:v>
                </c:pt>
                <c:pt idx="130">
                  <c:v>32842</c:v>
                </c:pt>
                <c:pt idx="131">
                  <c:v>32873</c:v>
                </c:pt>
                <c:pt idx="132">
                  <c:v>32904</c:v>
                </c:pt>
                <c:pt idx="133">
                  <c:v>32932</c:v>
                </c:pt>
                <c:pt idx="134">
                  <c:v>32963</c:v>
                </c:pt>
                <c:pt idx="135">
                  <c:v>32993</c:v>
                </c:pt>
                <c:pt idx="136">
                  <c:v>33024</c:v>
                </c:pt>
                <c:pt idx="137">
                  <c:v>33054</c:v>
                </c:pt>
                <c:pt idx="138">
                  <c:v>33085</c:v>
                </c:pt>
                <c:pt idx="139">
                  <c:v>33116</c:v>
                </c:pt>
                <c:pt idx="140">
                  <c:v>33146</c:v>
                </c:pt>
                <c:pt idx="141">
                  <c:v>33177</c:v>
                </c:pt>
                <c:pt idx="142">
                  <c:v>33207</c:v>
                </c:pt>
                <c:pt idx="143">
                  <c:v>33238</c:v>
                </c:pt>
                <c:pt idx="144">
                  <c:v>33269</c:v>
                </c:pt>
                <c:pt idx="145">
                  <c:v>33297</c:v>
                </c:pt>
                <c:pt idx="146">
                  <c:v>33328</c:v>
                </c:pt>
                <c:pt idx="147">
                  <c:v>33358</c:v>
                </c:pt>
                <c:pt idx="148">
                  <c:v>33389</c:v>
                </c:pt>
                <c:pt idx="149">
                  <c:v>33419</c:v>
                </c:pt>
                <c:pt idx="150">
                  <c:v>33450</c:v>
                </c:pt>
                <c:pt idx="151">
                  <c:v>33481</c:v>
                </c:pt>
                <c:pt idx="152">
                  <c:v>33511</c:v>
                </c:pt>
                <c:pt idx="153">
                  <c:v>33542</c:v>
                </c:pt>
                <c:pt idx="154">
                  <c:v>33572</c:v>
                </c:pt>
                <c:pt idx="155">
                  <c:v>33603</c:v>
                </c:pt>
                <c:pt idx="156">
                  <c:v>33634</c:v>
                </c:pt>
                <c:pt idx="157">
                  <c:v>33663</c:v>
                </c:pt>
                <c:pt idx="158">
                  <c:v>33694</c:v>
                </c:pt>
                <c:pt idx="159">
                  <c:v>33724</c:v>
                </c:pt>
                <c:pt idx="160">
                  <c:v>33755</c:v>
                </c:pt>
                <c:pt idx="161">
                  <c:v>33785</c:v>
                </c:pt>
                <c:pt idx="162">
                  <c:v>33816</c:v>
                </c:pt>
                <c:pt idx="163">
                  <c:v>33847</c:v>
                </c:pt>
                <c:pt idx="164">
                  <c:v>33877</c:v>
                </c:pt>
                <c:pt idx="165">
                  <c:v>33908</c:v>
                </c:pt>
                <c:pt idx="166">
                  <c:v>33938</c:v>
                </c:pt>
                <c:pt idx="167">
                  <c:v>33969</c:v>
                </c:pt>
                <c:pt idx="168">
                  <c:v>34000</c:v>
                </c:pt>
                <c:pt idx="169">
                  <c:v>34028</c:v>
                </c:pt>
                <c:pt idx="170">
                  <c:v>34059</c:v>
                </c:pt>
                <c:pt idx="171">
                  <c:v>34089</c:v>
                </c:pt>
                <c:pt idx="172">
                  <c:v>34120</c:v>
                </c:pt>
                <c:pt idx="173">
                  <c:v>34150</c:v>
                </c:pt>
                <c:pt idx="174">
                  <c:v>34181</c:v>
                </c:pt>
                <c:pt idx="175">
                  <c:v>34212</c:v>
                </c:pt>
                <c:pt idx="176">
                  <c:v>34242</c:v>
                </c:pt>
                <c:pt idx="177">
                  <c:v>34273</c:v>
                </c:pt>
                <c:pt idx="178">
                  <c:v>34303</c:v>
                </c:pt>
                <c:pt idx="179">
                  <c:v>34334</c:v>
                </c:pt>
                <c:pt idx="180">
                  <c:v>34365</c:v>
                </c:pt>
                <c:pt idx="181">
                  <c:v>34393</c:v>
                </c:pt>
                <c:pt idx="182">
                  <c:v>34424</c:v>
                </c:pt>
                <c:pt idx="183">
                  <c:v>34454</c:v>
                </c:pt>
                <c:pt idx="184">
                  <c:v>34485</c:v>
                </c:pt>
                <c:pt idx="185">
                  <c:v>34515</c:v>
                </c:pt>
                <c:pt idx="186">
                  <c:v>34546</c:v>
                </c:pt>
                <c:pt idx="187">
                  <c:v>34577</c:v>
                </c:pt>
                <c:pt idx="188">
                  <c:v>34607</c:v>
                </c:pt>
                <c:pt idx="189">
                  <c:v>34638</c:v>
                </c:pt>
                <c:pt idx="190">
                  <c:v>34668</c:v>
                </c:pt>
                <c:pt idx="191">
                  <c:v>34699</c:v>
                </c:pt>
                <c:pt idx="192">
                  <c:v>34730</c:v>
                </c:pt>
                <c:pt idx="193">
                  <c:v>34758</c:v>
                </c:pt>
                <c:pt idx="194">
                  <c:v>34789</c:v>
                </c:pt>
                <c:pt idx="195">
                  <c:v>34819</c:v>
                </c:pt>
                <c:pt idx="196">
                  <c:v>34850</c:v>
                </c:pt>
                <c:pt idx="197">
                  <c:v>34880</c:v>
                </c:pt>
                <c:pt idx="198">
                  <c:v>34911</c:v>
                </c:pt>
                <c:pt idx="199">
                  <c:v>34942</c:v>
                </c:pt>
                <c:pt idx="200">
                  <c:v>34972</c:v>
                </c:pt>
                <c:pt idx="201">
                  <c:v>35003</c:v>
                </c:pt>
                <c:pt idx="202">
                  <c:v>35033</c:v>
                </c:pt>
                <c:pt idx="203">
                  <c:v>35064</c:v>
                </c:pt>
                <c:pt idx="204">
                  <c:v>35095</c:v>
                </c:pt>
                <c:pt idx="205">
                  <c:v>35124</c:v>
                </c:pt>
                <c:pt idx="206">
                  <c:v>35155</c:v>
                </c:pt>
                <c:pt idx="207">
                  <c:v>35185</c:v>
                </c:pt>
                <c:pt idx="208">
                  <c:v>35216</c:v>
                </c:pt>
                <c:pt idx="209">
                  <c:v>35246</c:v>
                </c:pt>
                <c:pt idx="210">
                  <c:v>35277</c:v>
                </c:pt>
                <c:pt idx="211">
                  <c:v>35308</c:v>
                </c:pt>
                <c:pt idx="212">
                  <c:v>35338</c:v>
                </c:pt>
                <c:pt idx="213">
                  <c:v>35369</c:v>
                </c:pt>
                <c:pt idx="214">
                  <c:v>35399</c:v>
                </c:pt>
                <c:pt idx="215">
                  <c:v>35430</c:v>
                </c:pt>
                <c:pt idx="216">
                  <c:v>35461</c:v>
                </c:pt>
                <c:pt idx="217">
                  <c:v>35489</c:v>
                </c:pt>
                <c:pt idx="218">
                  <c:v>35520</c:v>
                </c:pt>
                <c:pt idx="219">
                  <c:v>35550</c:v>
                </c:pt>
                <c:pt idx="220">
                  <c:v>35581</c:v>
                </c:pt>
                <c:pt idx="221">
                  <c:v>35611</c:v>
                </c:pt>
                <c:pt idx="222">
                  <c:v>35642</c:v>
                </c:pt>
                <c:pt idx="223">
                  <c:v>35673</c:v>
                </c:pt>
                <c:pt idx="224">
                  <c:v>35703</c:v>
                </c:pt>
                <c:pt idx="225">
                  <c:v>35734</c:v>
                </c:pt>
                <c:pt idx="226">
                  <c:v>35764</c:v>
                </c:pt>
                <c:pt idx="227">
                  <c:v>35795</c:v>
                </c:pt>
                <c:pt idx="228">
                  <c:v>35826</c:v>
                </c:pt>
                <c:pt idx="229">
                  <c:v>35854</c:v>
                </c:pt>
                <c:pt idx="230">
                  <c:v>35885</c:v>
                </c:pt>
                <c:pt idx="231">
                  <c:v>35915</c:v>
                </c:pt>
                <c:pt idx="232">
                  <c:v>35946</c:v>
                </c:pt>
                <c:pt idx="233">
                  <c:v>35976</c:v>
                </c:pt>
                <c:pt idx="234">
                  <c:v>36007</c:v>
                </c:pt>
                <c:pt idx="235">
                  <c:v>36038</c:v>
                </c:pt>
                <c:pt idx="236">
                  <c:v>36068</c:v>
                </c:pt>
                <c:pt idx="237">
                  <c:v>36099</c:v>
                </c:pt>
                <c:pt idx="238">
                  <c:v>36129</c:v>
                </c:pt>
                <c:pt idx="239">
                  <c:v>36160</c:v>
                </c:pt>
                <c:pt idx="240">
                  <c:v>36191</c:v>
                </c:pt>
                <c:pt idx="241">
                  <c:v>36219</c:v>
                </c:pt>
                <c:pt idx="242">
                  <c:v>36250</c:v>
                </c:pt>
                <c:pt idx="243">
                  <c:v>36280</c:v>
                </c:pt>
                <c:pt idx="244">
                  <c:v>36311</c:v>
                </c:pt>
                <c:pt idx="245">
                  <c:v>36341</c:v>
                </c:pt>
                <c:pt idx="246">
                  <c:v>36372</c:v>
                </c:pt>
                <c:pt idx="247">
                  <c:v>36403</c:v>
                </c:pt>
                <c:pt idx="248">
                  <c:v>36433</c:v>
                </c:pt>
                <c:pt idx="249">
                  <c:v>36464</c:v>
                </c:pt>
                <c:pt idx="250">
                  <c:v>36494</c:v>
                </c:pt>
                <c:pt idx="251">
                  <c:v>36525</c:v>
                </c:pt>
                <c:pt idx="252">
                  <c:v>36556</c:v>
                </c:pt>
                <c:pt idx="253">
                  <c:v>36585</c:v>
                </c:pt>
                <c:pt idx="254">
                  <c:v>36616</c:v>
                </c:pt>
                <c:pt idx="255">
                  <c:v>36646</c:v>
                </c:pt>
                <c:pt idx="256">
                  <c:v>36677</c:v>
                </c:pt>
                <c:pt idx="257">
                  <c:v>36707</c:v>
                </c:pt>
                <c:pt idx="258">
                  <c:v>36738</c:v>
                </c:pt>
                <c:pt idx="259">
                  <c:v>36769</c:v>
                </c:pt>
                <c:pt idx="260">
                  <c:v>36799</c:v>
                </c:pt>
                <c:pt idx="261">
                  <c:v>36830</c:v>
                </c:pt>
                <c:pt idx="262">
                  <c:v>36860</c:v>
                </c:pt>
                <c:pt idx="263">
                  <c:v>36891</c:v>
                </c:pt>
                <c:pt idx="264">
                  <c:v>36922</c:v>
                </c:pt>
                <c:pt idx="265">
                  <c:v>36950</c:v>
                </c:pt>
                <c:pt idx="266">
                  <c:v>36981</c:v>
                </c:pt>
                <c:pt idx="267">
                  <c:v>37011</c:v>
                </c:pt>
                <c:pt idx="268">
                  <c:v>37042</c:v>
                </c:pt>
                <c:pt idx="269">
                  <c:v>37072</c:v>
                </c:pt>
                <c:pt idx="270">
                  <c:v>37103</c:v>
                </c:pt>
                <c:pt idx="271">
                  <c:v>37134</c:v>
                </c:pt>
                <c:pt idx="272">
                  <c:v>37164</c:v>
                </c:pt>
                <c:pt idx="273">
                  <c:v>37195</c:v>
                </c:pt>
                <c:pt idx="274">
                  <c:v>37225</c:v>
                </c:pt>
                <c:pt idx="275">
                  <c:v>37256</c:v>
                </c:pt>
                <c:pt idx="276">
                  <c:v>37287</c:v>
                </c:pt>
                <c:pt idx="277">
                  <c:v>37315</c:v>
                </c:pt>
                <c:pt idx="278">
                  <c:v>37346</c:v>
                </c:pt>
                <c:pt idx="279">
                  <c:v>37376</c:v>
                </c:pt>
                <c:pt idx="280">
                  <c:v>37407</c:v>
                </c:pt>
                <c:pt idx="281">
                  <c:v>37437</c:v>
                </c:pt>
                <c:pt idx="282">
                  <c:v>37468</c:v>
                </c:pt>
                <c:pt idx="283">
                  <c:v>37499</c:v>
                </c:pt>
                <c:pt idx="284">
                  <c:v>37529</c:v>
                </c:pt>
                <c:pt idx="285">
                  <c:v>37560</c:v>
                </c:pt>
                <c:pt idx="286">
                  <c:v>37590</c:v>
                </c:pt>
                <c:pt idx="287">
                  <c:v>37621</c:v>
                </c:pt>
                <c:pt idx="288">
                  <c:v>37652</c:v>
                </c:pt>
                <c:pt idx="289">
                  <c:v>37680</c:v>
                </c:pt>
                <c:pt idx="290">
                  <c:v>37711</c:v>
                </c:pt>
                <c:pt idx="291">
                  <c:v>37741</c:v>
                </c:pt>
                <c:pt idx="292">
                  <c:v>37772</c:v>
                </c:pt>
                <c:pt idx="293">
                  <c:v>37802</c:v>
                </c:pt>
                <c:pt idx="294">
                  <c:v>37833</c:v>
                </c:pt>
                <c:pt idx="295">
                  <c:v>37864</c:v>
                </c:pt>
                <c:pt idx="296">
                  <c:v>37894</c:v>
                </c:pt>
                <c:pt idx="297">
                  <c:v>37925</c:v>
                </c:pt>
                <c:pt idx="298">
                  <c:v>37955</c:v>
                </c:pt>
                <c:pt idx="299">
                  <c:v>37986</c:v>
                </c:pt>
                <c:pt idx="300">
                  <c:v>38017</c:v>
                </c:pt>
                <c:pt idx="301">
                  <c:v>38046</c:v>
                </c:pt>
                <c:pt idx="302">
                  <c:v>38077</c:v>
                </c:pt>
                <c:pt idx="303">
                  <c:v>38107</c:v>
                </c:pt>
                <c:pt idx="304">
                  <c:v>38138</c:v>
                </c:pt>
                <c:pt idx="305">
                  <c:v>38168</c:v>
                </c:pt>
                <c:pt idx="306">
                  <c:v>38199</c:v>
                </c:pt>
                <c:pt idx="307">
                  <c:v>38230</c:v>
                </c:pt>
                <c:pt idx="308">
                  <c:v>38260</c:v>
                </c:pt>
                <c:pt idx="309">
                  <c:v>38291</c:v>
                </c:pt>
                <c:pt idx="310">
                  <c:v>38321</c:v>
                </c:pt>
                <c:pt idx="311">
                  <c:v>38352</c:v>
                </c:pt>
                <c:pt idx="312">
                  <c:v>38383</c:v>
                </c:pt>
                <c:pt idx="313">
                  <c:v>38411</c:v>
                </c:pt>
                <c:pt idx="314">
                  <c:v>38442</c:v>
                </c:pt>
                <c:pt idx="315">
                  <c:v>38472</c:v>
                </c:pt>
                <c:pt idx="316">
                  <c:v>38503</c:v>
                </c:pt>
                <c:pt idx="317">
                  <c:v>38533</c:v>
                </c:pt>
                <c:pt idx="318">
                  <c:v>38564</c:v>
                </c:pt>
                <c:pt idx="319">
                  <c:v>38595</c:v>
                </c:pt>
                <c:pt idx="320">
                  <c:v>38625</c:v>
                </c:pt>
                <c:pt idx="321">
                  <c:v>38656</c:v>
                </c:pt>
                <c:pt idx="322">
                  <c:v>38686</c:v>
                </c:pt>
                <c:pt idx="323">
                  <c:v>38717</c:v>
                </c:pt>
                <c:pt idx="324">
                  <c:v>38748</c:v>
                </c:pt>
                <c:pt idx="325">
                  <c:v>38776</c:v>
                </c:pt>
                <c:pt idx="326">
                  <c:v>38807</c:v>
                </c:pt>
                <c:pt idx="327">
                  <c:v>38837</c:v>
                </c:pt>
                <c:pt idx="328">
                  <c:v>38868</c:v>
                </c:pt>
                <c:pt idx="329">
                  <c:v>38898</c:v>
                </c:pt>
                <c:pt idx="330">
                  <c:v>38929</c:v>
                </c:pt>
                <c:pt idx="331">
                  <c:v>38960</c:v>
                </c:pt>
                <c:pt idx="332">
                  <c:v>38990</c:v>
                </c:pt>
                <c:pt idx="333">
                  <c:v>39021</c:v>
                </c:pt>
                <c:pt idx="334">
                  <c:v>39051</c:v>
                </c:pt>
                <c:pt idx="335">
                  <c:v>39082</c:v>
                </c:pt>
                <c:pt idx="336">
                  <c:v>39113</c:v>
                </c:pt>
                <c:pt idx="337">
                  <c:v>39141</c:v>
                </c:pt>
                <c:pt idx="338">
                  <c:v>39172</c:v>
                </c:pt>
                <c:pt idx="339">
                  <c:v>39202</c:v>
                </c:pt>
                <c:pt idx="340">
                  <c:v>39233</c:v>
                </c:pt>
                <c:pt idx="341">
                  <c:v>39263</c:v>
                </c:pt>
                <c:pt idx="342">
                  <c:v>39294</c:v>
                </c:pt>
                <c:pt idx="343">
                  <c:v>39325</c:v>
                </c:pt>
                <c:pt idx="344">
                  <c:v>39355</c:v>
                </c:pt>
                <c:pt idx="345">
                  <c:v>39386</c:v>
                </c:pt>
                <c:pt idx="346">
                  <c:v>39416</c:v>
                </c:pt>
                <c:pt idx="347">
                  <c:v>39447</c:v>
                </c:pt>
                <c:pt idx="348">
                  <c:v>39478</c:v>
                </c:pt>
                <c:pt idx="349">
                  <c:v>39507</c:v>
                </c:pt>
                <c:pt idx="350">
                  <c:v>39538</c:v>
                </c:pt>
                <c:pt idx="351">
                  <c:v>39568</c:v>
                </c:pt>
                <c:pt idx="352">
                  <c:v>39599</c:v>
                </c:pt>
                <c:pt idx="353">
                  <c:v>39629</c:v>
                </c:pt>
                <c:pt idx="354">
                  <c:v>39660</c:v>
                </c:pt>
                <c:pt idx="355">
                  <c:v>39691</c:v>
                </c:pt>
                <c:pt idx="356">
                  <c:v>39721</c:v>
                </c:pt>
                <c:pt idx="357">
                  <c:v>39752</c:v>
                </c:pt>
                <c:pt idx="358">
                  <c:v>39782</c:v>
                </c:pt>
                <c:pt idx="359">
                  <c:v>39813</c:v>
                </c:pt>
                <c:pt idx="360">
                  <c:v>39844</c:v>
                </c:pt>
                <c:pt idx="361">
                  <c:v>39872</c:v>
                </c:pt>
                <c:pt idx="362">
                  <c:v>39903</c:v>
                </c:pt>
                <c:pt idx="363">
                  <c:v>39933</c:v>
                </c:pt>
                <c:pt idx="364">
                  <c:v>39964</c:v>
                </c:pt>
                <c:pt idx="365">
                  <c:v>39994</c:v>
                </c:pt>
                <c:pt idx="366">
                  <c:v>40025</c:v>
                </c:pt>
                <c:pt idx="367">
                  <c:v>40056</c:v>
                </c:pt>
                <c:pt idx="368">
                  <c:v>40086</c:v>
                </c:pt>
                <c:pt idx="369">
                  <c:v>40117</c:v>
                </c:pt>
                <c:pt idx="370">
                  <c:v>40147</c:v>
                </c:pt>
                <c:pt idx="371">
                  <c:v>40178</c:v>
                </c:pt>
                <c:pt idx="372">
                  <c:v>40209</c:v>
                </c:pt>
                <c:pt idx="373">
                  <c:v>40237</c:v>
                </c:pt>
                <c:pt idx="374">
                  <c:v>40268</c:v>
                </c:pt>
                <c:pt idx="375">
                  <c:v>40298</c:v>
                </c:pt>
                <c:pt idx="376">
                  <c:v>40329</c:v>
                </c:pt>
                <c:pt idx="377">
                  <c:v>40359</c:v>
                </c:pt>
                <c:pt idx="378">
                  <c:v>40390</c:v>
                </c:pt>
                <c:pt idx="379">
                  <c:v>40421</c:v>
                </c:pt>
                <c:pt idx="380">
                  <c:v>40451</c:v>
                </c:pt>
                <c:pt idx="381">
                  <c:v>40482</c:v>
                </c:pt>
                <c:pt idx="382">
                  <c:v>40512</c:v>
                </c:pt>
                <c:pt idx="383">
                  <c:v>40543</c:v>
                </c:pt>
                <c:pt idx="384">
                  <c:v>40574</c:v>
                </c:pt>
                <c:pt idx="385">
                  <c:v>40602</c:v>
                </c:pt>
                <c:pt idx="386">
                  <c:v>40633</c:v>
                </c:pt>
                <c:pt idx="387">
                  <c:v>40663</c:v>
                </c:pt>
                <c:pt idx="388">
                  <c:v>40694</c:v>
                </c:pt>
                <c:pt idx="389">
                  <c:v>40724</c:v>
                </c:pt>
                <c:pt idx="390">
                  <c:v>40755</c:v>
                </c:pt>
                <c:pt idx="391">
                  <c:v>40786</c:v>
                </c:pt>
                <c:pt idx="392">
                  <c:v>40816</c:v>
                </c:pt>
                <c:pt idx="393">
                  <c:v>40847</c:v>
                </c:pt>
                <c:pt idx="394">
                  <c:v>40877</c:v>
                </c:pt>
                <c:pt idx="395">
                  <c:v>40908</c:v>
                </c:pt>
                <c:pt idx="396">
                  <c:v>40939</c:v>
                </c:pt>
                <c:pt idx="397">
                  <c:v>40968</c:v>
                </c:pt>
                <c:pt idx="398">
                  <c:v>40999</c:v>
                </c:pt>
                <c:pt idx="399">
                  <c:v>41029</c:v>
                </c:pt>
                <c:pt idx="400">
                  <c:v>41060</c:v>
                </c:pt>
                <c:pt idx="401">
                  <c:v>41090</c:v>
                </c:pt>
                <c:pt idx="402">
                  <c:v>41121</c:v>
                </c:pt>
                <c:pt idx="403">
                  <c:v>41152</c:v>
                </c:pt>
                <c:pt idx="404">
                  <c:v>41182</c:v>
                </c:pt>
                <c:pt idx="405">
                  <c:v>41213</c:v>
                </c:pt>
                <c:pt idx="406">
                  <c:v>41243</c:v>
                </c:pt>
                <c:pt idx="407">
                  <c:v>41274</c:v>
                </c:pt>
                <c:pt idx="408">
                  <c:v>41305</c:v>
                </c:pt>
                <c:pt idx="409">
                  <c:v>41333</c:v>
                </c:pt>
                <c:pt idx="410">
                  <c:v>41364</c:v>
                </c:pt>
                <c:pt idx="411">
                  <c:v>41394</c:v>
                </c:pt>
                <c:pt idx="412">
                  <c:v>41425</c:v>
                </c:pt>
                <c:pt idx="413">
                  <c:v>41455</c:v>
                </c:pt>
                <c:pt idx="414">
                  <c:v>41486</c:v>
                </c:pt>
                <c:pt idx="415">
                  <c:v>41517</c:v>
                </c:pt>
                <c:pt idx="416">
                  <c:v>41547</c:v>
                </c:pt>
                <c:pt idx="417">
                  <c:v>41578</c:v>
                </c:pt>
                <c:pt idx="418">
                  <c:v>41608</c:v>
                </c:pt>
                <c:pt idx="419">
                  <c:v>41639</c:v>
                </c:pt>
                <c:pt idx="420">
                  <c:v>41670</c:v>
                </c:pt>
                <c:pt idx="421">
                  <c:v>41698</c:v>
                </c:pt>
                <c:pt idx="422">
                  <c:v>41729</c:v>
                </c:pt>
                <c:pt idx="423">
                  <c:v>41759</c:v>
                </c:pt>
                <c:pt idx="424">
                  <c:v>41790</c:v>
                </c:pt>
                <c:pt idx="425">
                  <c:v>41820</c:v>
                </c:pt>
                <c:pt idx="426">
                  <c:v>41851</c:v>
                </c:pt>
                <c:pt idx="427">
                  <c:v>41882</c:v>
                </c:pt>
                <c:pt idx="428">
                  <c:v>41912</c:v>
                </c:pt>
                <c:pt idx="429">
                  <c:v>41943</c:v>
                </c:pt>
                <c:pt idx="430">
                  <c:v>41973</c:v>
                </c:pt>
                <c:pt idx="431">
                  <c:v>42004</c:v>
                </c:pt>
                <c:pt idx="432">
                  <c:v>42035</c:v>
                </c:pt>
                <c:pt idx="433">
                  <c:v>42063</c:v>
                </c:pt>
                <c:pt idx="434">
                  <c:v>42094</c:v>
                </c:pt>
                <c:pt idx="435">
                  <c:v>42124</c:v>
                </c:pt>
                <c:pt idx="436">
                  <c:v>42155</c:v>
                </c:pt>
                <c:pt idx="437">
                  <c:v>42185</c:v>
                </c:pt>
                <c:pt idx="438">
                  <c:v>42216</c:v>
                </c:pt>
                <c:pt idx="439">
                  <c:v>42247</c:v>
                </c:pt>
                <c:pt idx="440">
                  <c:v>42277</c:v>
                </c:pt>
                <c:pt idx="441">
                  <c:v>42308</c:v>
                </c:pt>
                <c:pt idx="442">
                  <c:v>42338</c:v>
                </c:pt>
                <c:pt idx="443">
                  <c:v>42369</c:v>
                </c:pt>
                <c:pt idx="444">
                  <c:v>42400</c:v>
                </c:pt>
                <c:pt idx="445">
                  <c:v>42429</c:v>
                </c:pt>
                <c:pt idx="446">
                  <c:v>42460</c:v>
                </c:pt>
                <c:pt idx="447">
                  <c:v>42490</c:v>
                </c:pt>
                <c:pt idx="448">
                  <c:v>42521</c:v>
                </c:pt>
                <c:pt idx="449">
                  <c:v>42551</c:v>
                </c:pt>
                <c:pt idx="450">
                  <c:v>42582</c:v>
                </c:pt>
                <c:pt idx="451">
                  <c:v>42613</c:v>
                </c:pt>
                <c:pt idx="452">
                  <c:v>42643</c:v>
                </c:pt>
                <c:pt idx="453">
                  <c:v>42674</c:v>
                </c:pt>
                <c:pt idx="454">
                  <c:v>42704</c:v>
                </c:pt>
                <c:pt idx="455">
                  <c:v>42735</c:v>
                </c:pt>
                <c:pt idx="456">
                  <c:v>42766</c:v>
                </c:pt>
                <c:pt idx="457">
                  <c:v>42794</c:v>
                </c:pt>
                <c:pt idx="458">
                  <c:v>42825</c:v>
                </c:pt>
                <c:pt idx="459">
                  <c:v>42855</c:v>
                </c:pt>
                <c:pt idx="460">
                  <c:v>42886</c:v>
                </c:pt>
                <c:pt idx="461">
                  <c:v>42916</c:v>
                </c:pt>
                <c:pt idx="462">
                  <c:v>42947</c:v>
                </c:pt>
                <c:pt idx="463">
                  <c:v>42978</c:v>
                </c:pt>
                <c:pt idx="464">
                  <c:v>43008</c:v>
                </c:pt>
                <c:pt idx="465">
                  <c:v>43039</c:v>
                </c:pt>
                <c:pt idx="466">
                  <c:v>43069</c:v>
                </c:pt>
                <c:pt idx="467">
                  <c:v>43100</c:v>
                </c:pt>
                <c:pt idx="468">
                  <c:v>43131</c:v>
                </c:pt>
                <c:pt idx="469">
                  <c:v>43159</c:v>
                </c:pt>
                <c:pt idx="470">
                  <c:v>43190</c:v>
                </c:pt>
                <c:pt idx="471">
                  <c:v>43220</c:v>
                </c:pt>
                <c:pt idx="472">
                  <c:v>43251</c:v>
                </c:pt>
                <c:pt idx="473">
                  <c:v>43281</c:v>
                </c:pt>
                <c:pt idx="474">
                  <c:v>43312</c:v>
                </c:pt>
                <c:pt idx="475">
                  <c:v>43343</c:v>
                </c:pt>
                <c:pt idx="476">
                  <c:v>43373</c:v>
                </c:pt>
                <c:pt idx="477">
                  <c:v>43404</c:v>
                </c:pt>
                <c:pt idx="478">
                  <c:v>43434</c:v>
                </c:pt>
                <c:pt idx="479">
                  <c:v>43465</c:v>
                </c:pt>
              </c:numCache>
            </c:numRef>
          </c:cat>
          <c:val>
            <c:numRef>
              <c:f>Sheet1!$X$3:$X$481</c:f>
              <c:numCache>
                <c:formatCode>"$"#,##0.00</c:formatCode>
                <c:ptCount val="479"/>
                <c:pt idx="0">
                  <c:v>1.0255893882246772</c:v>
                </c:pt>
                <c:pt idx="1">
                  <c:v>0.99663248668899163</c:v>
                </c:pt>
                <c:pt idx="2">
                  <c:v>1.001765519127908</c:v>
                </c:pt>
                <c:pt idx="3">
                  <c:v>1.0129239006438899</c:v>
                </c:pt>
                <c:pt idx="4">
                  <c:v>1.0064181343421295</c:v>
                </c:pt>
                <c:pt idx="5">
                  <c:v>1.0252600690143372</c:v>
                </c:pt>
                <c:pt idx="6">
                  <c:v>1.0082540110445417</c:v>
                </c:pt>
                <c:pt idx="7">
                  <c:v>0.99122431788192389</c:v>
                </c:pt>
                <c:pt idx="8">
                  <c:v>0.98038739355349802</c:v>
                </c:pt>
                <c:pt idx="9">
                  <c:v>0.93562667406710232</c:v>
                </c:pt>
                <c:pt idx="10">
                  <c:v>0.8873842667787134</c:v>
                </c:pt>
                <c:pt idx="11">
                  <c:v>0.86401116053786664</c:v>
                </c:pt>
                <c:pt idx="12">
                  <c:v>0.83521487229748836</c:v>
                </c:pt>
                <c:pt idx="13">
                  <c:v>0.87663981459913909</c:v>
                </c:pt>
                <c:pt idx="14">
                  <c:v>0.87553766252346565</c:v>
                </c:pt>
                <c:pt idx="15">
                  <c:v>0.87725829584175541</c:v>
                </c:pt>
                <c:pt idx="16">
                  <c:v>0.8630223499862435</c:v>
                </c:pt>
                <c:pt idx="17">
                  <c:v>0.83080617952471092</c:v>
                </c:pt>
                <c:pt idx="18">
                  <c:v>0.80517149484220574</c:v>
                </c:pt>
                <c:pt idx="19">
                  <c:v>0.7753737412536339</c:v>
                </c:pt>
                <c:pt idx="20">
                  <c:v>0.74297854896175775</c:v>
                </c:pt>
                <c:pt idx="21">
                  <c:v>0.68075380698763999</c:v>
                </c:pt>
                <c:pt idx="22">
                  <c:v>0.70392883797791739</c:v>
                </c:pt>
                <c:pt idx="23">
                  <c:v>0.74212362843945223</c:v>
                </c:pt>
                <c:pt idx="24">
                  <c:v>0.76365732571551137</c:v>
                </c:pt>
                <c:pt idx="25">
                  <c:v>0.76420863307776243</c:v>
                </c:pt>
                <c:pt idx="26">
                  <c:v>0.77837723323480834</c:v>
                </c:pt>
                <c:pt idx="27">
                  <c:v>0.75485408884082572</c:v>
                </c:pt>
                <c:pt idx="28">
                  <c:v>0.80789193299614481</c:v>
                </c:pt>
                <c:pt idx="29">
                  <c:v>0.81395805711481195</c:v>
                </c:pt>
                <c:pt idx="30">
                  <c:v>0.84829258638087368</c:v>
                </c:pt>
                <c:pt idx="31">
                  <c:v>0.8792601926671173</c:v>
                </c:pt>
                <c:pt idx="32">
                  <c:v>0.84608663673433093</c:v>
                </c:pt>
                <c:pt idx="33">
                  <c:v>0.86879663412075991</c:v>
                </c:pt>
                <c:pt idx="34">
                  <c:v>0.87422884606512374</c:v>
                </c:pt>
                <c:pt idx="35">
                  <c:v>0.89896769098675722</c:v>
                </c:pt>
                <c:pt idx="36">
                  <c:v>0.93701194415765565</c:v>
                </c:pt>
                <c:pt idx="37">
                  <c:v>0.96612246378431221</c:v>
                </c:pt>
                <c:pt idx="38">
                  <c:v>0.94947737520320452</c:v>
                </c:pt>
                <c:pt idx="39">
                  <c:v>0.96163146920948328</c:v>
                </c:pt>
                <c:pt idx="40">
                  <c:v>0.97161586517496867</c:v>
                </c:pt>
                <c:pt idx="41">
                  <c:v>0.98215569281288051</c:v>
                </c:pt>
                <c:pt idx="42">
                  <c:v>0.99384532450285923</c:v>
                </c:pt>
                <c:pt idx="43">
                  <c:v>0.99201326367106057</c:v>
                </c:pt>
                <c:pt idx="44">
                  <c:v>0.94908109944998875</c:v>
                </c:pt>
                <c:pt idx="45">
                  <c:v>0.91632945748266215</c:v>
                </c:pt>
                <c:pt idx="46">
                  <c:v>0.91324157849693899</c:v>
                </c:pt>
                <c:pt idx="47">
                  <c:v>0.89228949011197378</c:v>
                </c:pt>
                <c:pt idx="48">
                  <c:v>0.87283741370783241</c:v>
                </c:pt>
                <c:pt idx="49">
                  <c:v>0.90981842083695852</c:v>
                </c:pt>
                <c:pt idx="50">
                  <c:v>0.90863841500441334</c:v>
                </c:pt>
                <c:pt idx="51">
                  <c:v>0.89230861110578141</c:v>
                </c:pt>
                <c:pt idx="52">
                  <c:v>0.87053677006915009</c:v>
                </c:pt>
                <c:pt idx="53">
                  <c:v>0.91735369025700175</c:v>
                </c:pt>
                <c:pt idx="54">
                  <c:v>0.94298409863964716</c:v>
                </c:pt>
                <c:pt idx="55">
                  <c:v>0.96444671169011165</c:v>
                </c:pt>
                <c:pt idx="56">
                  <c:v>1.012777170816797</c:v>
                </c:pt>
                <c:pt idx="57">
                  <c:v>1.0099998861648447</c:v>
                </c:pt>
                <c:pt idx="58">
                  <c:v>1.0368880747533284</c:v>
                </c:pt>
                <c:pt idx="59">
                  <c:v>1.0954198075629131</c:v>
                </c:pt>
                <c:pt idx="60">
                  <c:v>1.1177764352589687</c:v>
                </c:pt>
                <c:pt idx="61">
                  <c:v>1.1417766962033895</c:v>
                </c:pt>
                <c:pt idx="62">
                  <c:v>1.1434756233904859</c:v>
                </c:pt>
                <c:pt idx="63">
                  <c:v>1.1587422792994164</c:v>
                </c:pt>
                <c:pt idx="64">
                  <c:v>1.1418608901452487</c:v>
                </c:pt>
                <c:pt idx="65">
                  <c:v>1.1710798728894189</c:v>
                </c:pt>
                <c:pt idx="66">
                  <c:v>1.1338496196766967</c:v>
                </c:pt>
                <c:pt idx="67">
                  <c:v>1.1792164306840474</c:v>
                </c:pt>
                <c:pt idx="68">
                  <c:v>1.2026478452325307</c:v>
                </c:pt>
                <c:pt idx="69">
                  <c:v>1.2437054479590732</c:v>
                </c:pt>
                <c:pt idx="70">
                  <c:v>1.2423514224798755</c:v>
                </c:pt>
                <c:pt idx="71">
                  <c:v>1.2136772600320032</c:v>
                </c:pt>
                <c:pt idx="72">
                  <c:v>1.1988944957498169</c:v>
                </c:pt>
                <c:pt idx="73">
                  <c:v>1.2105819255753325</c:v>
                </c:pt>
                <c:pt idx="74">
                  <c:v>1.2278808502679091</c:v>
                </c:pt>
                <c:pt idx="75">
                  <c:v>1.2151965624784766</c:v>
                </c:pt>
                <c:pt idx="76">
                  <c:v>1.2185145479322317</c:v>
                </c:pt>
                <c:pt idx="77">
                  <c:v>1.2131290010779532</c:v>
                </c:pt>
                <c:pt idx="78">
                  <c:v>1.2261454484807373</c:v>
                </c:pt>
                <c:pt idx="79">
                  <c:v>1.2548009247187555</c:v>
                </c:pt>
                <c:pt idx="80">
                  <c:v>1.2449528100144005</c:v>
                </c:pt>
                <c:pt idx="81">
                  <c:v>1.2428712944813294</c:v>
                </c:pt>
                <c:pt idx="82">
                  <c:v>1.2340725375394754</c:v>
                </c:pt>
                <c:pt idx="83">
                  <c:v>1.2166598242615456</c:v>
                </c:pt>
                <c:pt idx="84">
                  <c:v>1.2120981497527332</c:v>
                </c:pt>
                <c:pt idx="85">
                  <c:v>1.2195521944714505</c:v>
                </c:pt>
                <c:pt idx="86">
                  <c:v>1.1958323582063075</c:v>
                </c:pt>
                <c:pt idx="87">
                  <c:v>1.190844455699049</c:v>
                </c:pt>
                <c:pt idx="88">
                  <c:v>1.1795681172142813</c:v>
                </c:pt>
                <c:pt idx="89">
                  <c:v>1.2121006780766199</c:v>
                </c:pt>
                <c:pt idx="90">
                  <c:v>1.2362325592008616</c:v>
                </c:pt>
                <c:pt idx="91">
                  <c:v>1.2829996011095421</c:v>
                </c:pt>
                <c:pt idx="92">
                  <c:v>1.2546190465382867</c:v>
                </c:pt>
                <c:pt idx="93">
                  <c:v>1.2572301359856424</c:v>
                </c:pt>
                <c:pt idx="94">
                  <c:v>1.2690720544011955</c:v>
                </c:pt>
                <c:pt idx="95">
                  <c:v>1.2379290640045375</c:v>
                </c:pt>
                <c:pt idx="96">
                  <c:v>1.2065717164563334</c:v>
                </c:pt>
                <c:pt idx="97">
                  <c:v>1.2055348998484658</c:v>
                </c:pt>
                <c:pt idx="98">
                  <c:v>1.2112243815434351</c:v>
                </c:pt>
                <c:pt idx="99">
                  <c:v>1.2204540862315967</c:v>
                </c:pt>
                <c:pt idx="100">
                  <c:v>1.2223961925001541</c:v>
                </c:pt>
                <c:pt idx="101">
                  <c:v>1.2401575924303534</c:v>
                </c:pt>
                <c:pt idx="102">
                  <c:v>1.2413466776047808</c:v>
                </c:pt>
                <c:pt idx="103">
                  <c:v>1.2452082654286112</c:v>
                </c:pt>
                <c:pt idx="104">
                  <c:v>1.3032976952244972</c:v>
                </c:pt>
                <c:pt idx="105">
                  <c:v>1.3347063359598719</c:v>
                </c:pt>
                <c:pt idx="106">
                  <c:v>1.2744314019770027</c:v>
                </c:pt>
                <c:pt idx="107">
                  <c:v>1.3356045565973209</c:v>
                </c:pt>
                <c:pt idx="108">
                  <c:v>1.3273763857553926</c:v>
                </c:pt>
                <c:pt idx="109">
                  <c:v>1.3099871969402268</c:v>
                </c:pt>
                <c:pt idx="110">
                  <c:v>1.3062011611537583</c:v>
                </c:pt>
                <c:pt idx="111">
                  <c:v>1.3212892117204729</c:v>
                </c:pt>
                <c:pt idx="112">
                  <c:v>1.314985430342634</c:v>
                </c:pt>
                <c:pt idx="113">
                  <c:v>1.3386955391935014</c:v>
                </c:pt>
                <c:pt idx="114">
                  <c:v>1.3671554597662532</c:v>
                </c:pt>
                <c:pt idx="115">
                  <c:v>1.3621096660257317</c:v>
                </c:pt>
                <c:pt idx="116">
                  <c:v>1.3768340818675033</c:v>
                </c:pt>
                <c:pt idx="117">
                  <c:v>1.3920761721190684</c:v>
                </c:pt>
                <c:pt idx="118">
                  <c:v>1.3656678764301529</c:v>
                </c:pt>
                <c:pt idx="119">
                  <c:v>1.3708865063639584</c:v>
                </c:pt>
                <c:pt idx="120">
                  <c:v>1.3844313735086393</c:v>
                </c:pt>
                <c:pt idx="121">
                  <c:v>1.3727178033512926</c:v>
                </c:pt>
                <c:pt idx="122">
                  <c:v>1.3554495442151078</c:v>
                </c:pt>
                <c:pt idx="123">
                  <c:v>1.3420300989882945</c:v>
                </c:pt>
                <c:pt idx="124">
                  <c:v>1.3677301095869303</c:v>
                </c:pt>
                <c:pt idx="125">
                  <c:v>1.3461054969793389</c:v>
                </c:pt>
                <c:pt idx="126">
                  <c:v>1.3342208959059896</c:v>
                </c:pt>
                <c:pt idx="127">
                  <c:v>1.3119394069443595</c:v>
                </c:pt>
                <c:pt idx="128">
                  <c:v>1.2998678931208609</c:v>
                </c:pt>
                <c:pt idx="129">
                  <c:v>1.2933038674193837</c:v>
                </c:pt>
                <c:pt idx="130">
                  <c:v>1.2741896890634954</c:v>
                </c:pt>
                <c:pt idx="131">
                  <c:v>1.3153718173420983</c:v>
                </c:pt>
                <c:pt idx="132">
                  <c:v>1.2971537328621698</c:v>
                </c:pt>
                <c:pt idx="133">
                  <c:v>1.2797586257890354</c:v>
                </c:pt>
                <c:pt idx="134">
                  <c:v>1.2718751256814398</c:v>
                </c:pt>
                <c:pt idx="135">
                  <c:v>1.2237338160436897</c:v>
                </c:pt>
                <c:pt idx="136">
                  <c:v>1.2152795744921883</c:v>
                </c:pt>
                <c:pt idx="137">
                  <c:v>1.2191195908291332</c:v>
                </c:pt>
                <c:pt idx="138">
                  <c:v>1.2462568514455925</c:v>
                </c:pt>
                <c:pt idx="139">
                  <c:v>1.2607265862850594</c:v>
                </c:pt>
                <c:pt idx="140">
                  <c:v>1.2482324441580697</c:v>
                </c:pt>
                <c:pt idx="141">
                  <c:v>1.2090385602908083</c:v>
                </c:pt>
                <c:pt idx="142">
                  <c:v>1.1882182632808742</c:v>
                </c:pt>
                <c:pt idx="143">
                  <c:v>1.1788659315992542</c:v>
                </c:pt>
                <c:pt idx="144">
                  <c:v>1.1721468144044309</c:v>
                </c:pt>
                <c:pt idx="145">
                  <c:v>1.1713142223465334</c:v>
                </c:pt>
                <c:pt idx="146">
                  <c:v>1.1942374179644524</c:v>
                </c:pt>
                <c:pt idx="147">
                  <c:v>1.1925776321680803</c:v>
                </c:pt>
                <c:pt idx="148">
                  <c:v>1.2179556754748004</c:v>
                </c:pt>
                <c:pt idx="149">
                  <c:v>1.1944127088262306</c:v>
                </c:pt>
                <c:pt idx="150">
                  <c:v>1.1779895657318067</c:v>
                </c:pt>
                <c:pt idx="151">
                  <c:v>1.1615682545387156</c:v>
                </c:pt>
                <c:pt idx="152">
                  <c:v>1.1252927128185726</c:v>
                </c:pt>
                <c:pt idx="153">
                  <c:v>1.1383688262592007</c:v>
                </c:pt>
                <c:pt idx="154">
                  <c:v>1.1031235087629845</c:v>
                </c:pt>
                <c:pt idx="155">
                  <c:v>1.1086956231082377</c:v>
                </c:pt>
                <c:pt idx="156">
                  <c:v>1.1497166400676093</c:v>
                </c:pt>
                <c:pt idx="157">
                  <c:v>1.20331647742583</c:v>
                </c:pt>
                <c:pt idx="158">
                  <c:v>1.256562972959212</c:v>
                </c:pt>
                <c:pt idx="159">
                  <c:v>1.293493790992146</c:v>
                </c:pt>
                <c:pt idx="160">
                  <c:v>1.3341357437346555</c:v>
                </c:pt>
                <c:pt idx="161">
                  <c:v>1.3425009333431983</c:v>
                </c:pt>
                <c:pt idx="162">
                  <c:v>1.3680216142983705</c:v>
                </c:pt>
                <c:pt idx="163">
                  <c:v>1.3556806312596361</c:v>
                </c:pt>
                <c:pt idx="164">
                  <c:v>1.3316052983497171</c:v>
                </c:pt>
                <c:pt idx="165">
                  <c:v>1.2897523270230113</c:v>
                </c:pt>
                <c:pt idx="166">
                  <c:v>1.3078988064127193</c:v>
                </c:pt>
                <c:pt idx="167">
                  <c:v>1.3610784588121863</c:v>
                </c:pt>
                <c:pt idx="168">
                  <c:v>1.4404293329609368</c:v>
                </c:pt>
                <c:pt idx="169">
                  <c:v>1.4579017881598781</c:v>
                </c:pt>
                <c:pt idx="170">
                  <c:v>1.4690837795550329</c:v>
                </c:pt>
                <c:pt idx="171">
                  <c:v>1.4272882580285737</c:v>
                </c:pt>
                <c:pt idx="172">
                  <c:v>1.437393458895416</c:v>
                </c:pt>
                <c:pt idx="173">
                  <c:v>1.4476956234882155</c:v>
                </c:pt>
                <c:pt idx="174">
                  <c:v>1.434944240813272</c:v>
                </c:pt>
                <c:pt idx="175">
                  <c:v>1.4219668012562345</c:v>
                </c:pt>
                <c:pt idx="176">
                  <c:v>1.4133979333291053</c:v>
                </c:pt>
                <c:pt idx="177">
                  <c:v>1.4336813003629598</c:v>
                </c:pt>
                <c:pt idx="178">
                  <c:v>1.4192687389511938</c:v>
                </c:pt>
                <c:pt idx="179">
                  <c:v>1.4321717872216608</c:v>
                </c:pt>
                <c:pt idx="180">
                  <c:v>1.4343265206104465</c:v>
                </c:pt>
                <c:pt idx="181">
                  <c:v>1.4580207289714433</c:v>
                </c:pt>
                <c:pt idx="182">
                  <c:v>1.4702009688219422</c:v>
                </c:pt>
                <c:pt idx="183">
                  <c:v>1.5010257121999591</c:v>
                </c:pt>
                <c:pt idx="184">
                  <c:v>1.5259651284721041</c:v>
                </c:pt>
                <c:pt idx="185">
                  <c:v>1.5323331843643697</c:v>
                </c:pt>
                <c:pt idx="186">
                  <c:v>1.48017403549403</c:v>
                </c:pt>
                <c:pt idx="187">
                  <c:v>1.4582527111666113</c:v>
                </c:pt>
                <c:pt idx="188">
                  <c:v>1.4159661522021538</c:v>
                </c:pt>
                <c:pt idx="189">
                  <c:v>1.4161884131523428</c:v>
                </c:pt>
                <c:pt idx="190">
                  <c:v>1.4253878310404826</c:v>
                </c:pt>
                <c:pt idx="191">
                  <c:v>1.447475380594468</c:v>
                </c:pt>
                <c:pt idx="192">
                  <c:v>1.4341638683765123</c:v>
                </c:pt>
                <c:pt idx="193">
                  <c:v>1.3993793062559279</c:v>
                </c:pt>
                <c:pt idx="194">
                  <c:v>1.42000375323643</c:v>
                </c:pt>
                <c:pt idx="195">
                  <c:v>1.4318148573945635</c:v>
                </c:pt>
                <c:pt idx="196">
                  <c:v>1.382087488116452</c:v>
                </c:pt>
                <c:pt idx="197">
                  <c:v>1.3248484560051819</c:v>
                </c:pt>
                <c:pt idx="198">
                  <c:v>1.3479117109837986</c:v>
                </c:pt>
                <c:pt idx="199">
                  <c:v>1.340269116686656</c:v>
                </c:pt>
                <c:pt idx="200">
                  <c:v>1.3526786630769814</c:v>
                </c:pt>
                <c:pt idx="201">
                  <c:v>1.3467876463189172</c:v>
                </c:pt>
                <c:pt idx="202">
                  <c:v>1.3586093445113683</c:v>
                </c:pt>
                <c:pt idx="203">
                  <c:v>1.3788993590908731</c:v>
                </c:pt>
                <c:pt idx="204">
                  <c:v>1.3376337687880209</c:v>
                </c:pt>
                <c:pt idx="205">
                  <c:v>1.3392273162417128</c:v>
                </c:pt>
                <c:pt idx="206">
                  <c:v>1.2729123914374951</c:v>
                </c:pt>
                <c:pt idx="207">
                  <c:v>1.2398444724671565</c:v>
                </c:pt>
                <c:pt idx="208">
                  <c:v>1.3057963332010292</c:v>
                </c:pt>
                <c:pt idx="209">
                  <c:v>1.3958137914705764</c:v>
                </c:pt>
                <c:pt idx="210">
                  <c:v>1.3530827829940735</c:v>
                </c:pt>
                <c:pt idx="211">
                  <c:v>1.3203389979900839</c:v>
                </c:pt>
                <c:pt idx="212">
                  <c:v>1.3925566341402555</c:v>
                </c:pt>
                <c:pt idx="213">
                  <c:v>1.4287781441507159</c:v>
                </c:pt>
                <c:pt idx="214">
                  <c:v>1.4472974902434421</c:v>
                </c:pt>
                <c:pt idx="215">
                  <c:v>1.4333665671834064</c:v>
                </c:pt>
                <c:pt idx="216">
                  <c:v>1.5335465174093186</c:v>
                </c:pt>
                <c:pt idx="217">
                  <c:v>1.6006838953023599</c:v>
                </c:pt>
                <c:pt idx="218">
                  <c:v>1.6427875830647103</c:v>
                </c:pt>
                <c:pt idx="219">
                  <c:v>1.5266647437930736</c:v>
                </c:pt>
                <c:pt idx="220">
                  <c:v>1.5521688825712867</c:v>
                </c:pt>
                <c:pt idx="221">
                  <c:v>1.5378473439190135</c:v>
                </c:pt>
                <c:pt idx="222">
                  <c:v>1.5161260652452495</c:v>
                </c:pt>
                <c:pt idx="223">
                  <c:v>1.4959579764071371</c:v>
                </c:pt>
                <c:pt idx="224">
                  <c:v>1.545191111132574</c:v>
                </c:pt>
                <c:pt idx="225">
                  <c:v>1.5988993772403264</c:v>
                </c:pt>
                <c:pt idx="226">
                  <c:v>1.6521357986313177</c:v>
                </c:pt>
                <c:pt idx="227">
                  <c:v>1.6442182323921899</c:v>
                </c:pt>
                <c:pt idx="228">
                  <c:v>1.5984324598929118</c:v>
                </c:pt>
                <c:pt idx="229">
                  <c:v>1.5961333937258202</c:v>
                </c:pt>
                <c:pt idx="230">
                  <c:v>1.594285548340157</c:v>
                </c:pt>
                <c:pt idx="231">
                  <c:v>1.6537485282085049</c:v>
                </c:pt>
                <c:pt idx="232">
                  <c:v>1.627538869418643</c:v>
                </c:pt>
                <c:pt idx="233">
                  <c:v>1.6359589391555183</c:v>
                </c:pt>
                <c:pt idx="234">
                  <c:v>1.7573335954524179</c:v>
                </c:pt>
                <c:pt idx="235">
                  <c:v>1.6783826972408507</c:v>
                </c:pt>
                <c:pt idx="236">
                  <c:v>1.6406074795295504</c:v>
                </c:pt>
                <c:pt idx="237">
                  <c:v>1.5577033416342232</c:v>
                </c:pt>
                <c:pt idx="238">
                  <c:v>1.4655760301245058</c:v>
                </c:pt>
                <c:pt idx="239">
                  <c:v>1.3663599567637983</c:v>
                </c:pt>
                <c:pt idx="240">
                  <c:v>1.3980938900228546</c:v>
                </c:pt>
                <c:pt idx="241">
                  <c:v>1.3367874948954266</c:v>
                </c:pt>
                <c:pt idx="242">
                  <c:v>1.3407827044928218</c:v>
                </c:pt>
                <c:pt idx="243">
                  <c:v>1.3798489311368003</c:v>
                </c:pt>
                <c:pt idx="244">
                  <c:v>1.357093525186154</c:v>
                </c:pt>
                <c:pt idx="245">
                  <c:v>1.3668196588225359</c:v>
                </c:pt>
                <c:pt idx="246">
                  <c:v>1.3679766946262994</c:v>
                </c:pt>
                <c:pt idx="247">
                  <c:v>1.3142246372548885</c:v>
                </c:pt>
                <c:pt idx="248">
                  <c:v>1.2542839204085905</c:v>
                </c:pt>
                <c:pt idx="249">
                  <c:v>1.1282067127576676</c:v>
                </c:pt>
                <c:pt idx="250">
                  <c:v>0.96396775948093671</c:v>
                </c:pt>
                <c:pt idx="251">
                  <c:v>0.94772481163872968</c:v>
                </c:pt>
                <c:pt idx="252">
                  <c:v>0.78511536278357053</c:v>
                </c:pt>
                <c:pt idx="253">
                  <c:v>0.87131188796945691</c:v>
                </c:pt>
                <c:pt idx="254">
                  <c:v>0.9644717440140459</c:v>
                </c:pt>
                <c:pt idx="255">
                  <c:v>1.0342414808686904</c:v>
                </c:pt>
                <c:pt idx="256">
                  <c:v>0.93083791811740824</c:v>
                </c:pt>
                <c:pt idx="257">
                  <c:v>1.041625009675814</c:v>
                </c:pt>
                <c:pt idx="258">
                  <c:v>0.97861461679451323</c:v>
                </c:pt>
                <c:pt idx="259">
                  <c:v>1.0217038096797548</c:v>
                </c:pt>
                <c:pt idx="260">
                  <c:v>1.1010390611530938</c:v>
                </c:pt>
                <c:pt idx="261">
                  <c:v>1.2785738029566711</c:v>
                </c:pt>
                <c:pt idx="262">
                  <c:v>1.3377061258809455</c:v>
                </c:pt>
                <c:pt idx="263">
                  <c:v>1.2664098619228232</c:v>
                </c:pt>
                <c:pt idx="264">
                  <c:v>1.4382861916752689</c:v>
                </c:pt>
                <c:pt idx="265">
                  <c:v>1.5459579281512497</c:v>
                </c:pt>
                <c:pt idx="266">
                  <c:v>1.4282893988929986</c:v>
                </c:pt>
                <c:pt idx="267">
                  <c:v>1.4318811002479483</c:v>
                </c:pt>
                <c:pt idx="268">
                  <c:v>1.4504021434965875</c:v>
                </c:pt>
                <c:pt idx="269">
                  <c:v>1.5415963343322061</c:v>
                </c:pt>
                <c:pt idx="270">
                  <c:v>1.6326055915868503</c:v>
                </c:pt>
                <c:pt idx="271">
                  <c:v>1.7158847277138383</c:v>
                </c:pt>
                <c:pt idx="272">
                  <c:v>1.5956334290129268</c:v>
                </c:pt>
                <c:pt idx="273">
                  <c:v>1.5770534021749487</c:v>
                </c:pt>
                <c:pt idx="274">
                  <c:v>1.5753592809446235</c:v>
                </c:pt>
                <c:pt idx="275">
                  <c:v>1.6523529781699873</c:v>
                </c:pt>
                <c:pt idx="276">
                  <c:v>1.7693204861651128</c:v>
                </c:pt>
                <c:pt idx="277">
                  <c:v>1.7480710923874818</c:v>
                </c:pt>
                <c:pt idx="278">
                  <c:v>1.8473636590612599</c:v>
                </c:pt>
                <c:pt idx="279">
                  <c:v>1.8943360584820679</c:v>
                </c:pt>
                <c:pt idx="280">
                  <c:v>2.013035072555768</c:v>
                </c:pt>
                <c:pt idx="281">
                  <c:v>2.0233459807202818</c:v>
                </c:pt>
                <c:pt idx="282">
                  <c:v>2.0153659470672558</c:v>
                </c:pt>
                <c:pt idx="283">
                  <c:v>2.0169156814551563</c:v>
                </c:pt>
                <c:pt idx="284">
                  <c:v>1.9452017216428839</c:v>
                </c:pt>
                <c:pt idx="285">
                  <c:v>1.9076586281425563</c:v>
                </c:pt>
                <c:pt idx="286">
                  <c:v>1.9577786894063969</c:v>
                </c:pt>
                <c:pt idx="287">
                  <c:v>1.9559081769400699</c:v>
                </c:pt>
                <c:pt idx="288">
                  <c:v>1.9423783378163779</c:v>
                </c:pt>
                <c:pt idx="289">
                  <c:v>1.9337939289633943</c:v>
                </c:pt>
                <c:pt idx="290">
                  <c:v>1.9345376790648929</c:v>
                </c:pt>
                <c:pt idx="291">
                  <c:v>1.9140404744775996</c:v>
                </c:pt>
                <c:pt idx="292">
                  <c:v>1.9095309419094053</c:v>
                </c:pt>
                <c:pt idx="293">
                  <c:v>1.8603959327884618</c:v>
                </c:pt>
                <c:pt idx="294">
                  <c:v>1.8311607892729518</c:v>
                </c:pt>
                <c:pt idx="295">
                  <c:v>1.8564846723088833</c:v>
                </c:pt>
                <c:pt idx="296">
                  <c:v>1.8474650401078065</c:v>
                </c:pt>
                <c:pt idx="297">
                  <c:v>1.858154945226681</c:v>
                </c:pt>
                <c:pt idx="298">
                  <c:v>1.916993203234078</c:v>
                </c:pt>
                <c:pt idx="299">
                  <c:v>1.8826334253788628</c:v>
                </c:pt>
                <c:pt idx="300">
                  <c:v>1.9219129037861782</c:v>
                </c:pt>
                <c:pt idx="301">
                  <c:v>1.939457445510486</c:v>
                </c:pt>
                <c:pt idx="302">
                  <c:v>1.9365199118443053</c:v>
                </c:pt>
                <c:pt idx="303">
                  <c:v>1.9213592715901233</c:v>
                </c:pt>
                <c:pt idx="304">
                  <c:v>1.9549616958256175</c:v>
                </c:pt>
                <c:pt idx="305">
                  <c:v>2.0406465801904474</c:v>
                </c:pt>
                <c:pt idx="306">
                  <c:v>2.1045377110686418</c:v>
                </c:pt>
                <c:pt idx="307">
                  <c:v>2.0714029650257229</c:v>
                </c:pt>
                <c:pt idx="308">
                  <c:v>2.0532469392751964</c:v>
                </c:pt>
                <c:pt idx="309">
                  <c:v>2.0619458973202236</c:v>
                </c:pt>
                <c:pt idx="310">
                  <c:v>2.0371379530042284</c:v>
                </c:pt>
                <c:pt idx="311">
                  <c:v>2.0500061941022212</c:v>
                </c:pt>
                <c:pt idx="312">
                  <c:v>2.0626262167336717</c:v>
                </c:pt>
                <c:pt idx="313">
                  <c:v>2.0975106163197301</c:v>
                </c:pt>
                <c:pt idx="314">
                  <c:v>2.1227138107606822</c:v>
                </c:pt>
                <c:pt idx="315">
                  <c:v>2.1025240830116854</c:v>
                </c:pt>
                <c:pt idx="316">
                  <c:v>2.1275209127797057</c:v>
                </c:pt>
                <c:pt idx="317">
                  <c:v>2.0998564373079254</c:v>
                </c:pt>
                <c:pt idx="318">
                  <c:v>2.0812383115593502</c:v>
                </c:pt>
                <c:pt idx="319">
                  <c:v>2.0613097092266064</c:v>
                </c:pt>
                <c:pt idx="320">
                  <c:v>2.085714107305142</c:v>
                </c:pt>
                <c:pt idx="321">
                  <c:v>2.052232356280554</c:v>
                </c:pt>
                <c:pt idx="322">
                  <c:v>2.0395338937821554</c:v>
                </c:pt>
                <c:pt idx="323">
                  <c:v>2.0114542678499086</c:v>
                </c:pt>
                <c:pt idx="324">
                  <c:v>2.0220420767462284</c:v>
                </c:pt>
                <c:pt idx="325">
                  <c:v>2.0216978066931004</c:v>
                </c:pt>
                <c:pt idx="326">
                  <c:v>2.0329443567296823</c:v>
                </c:pt>
                <c:pt idx="327">
                  <c:v>2.0918328628648064</c:v>
                </c:pt>
                <c:pt idx="328">
                  <c:v>2.1162709324786722</c:v>
                </c:pt>
                <c:pt idx="329">
                  <c:v>2.1968513040036153</c:v>
                </c:pt>
                <c:pt idx="330">
                  <c:v>2.1981708220889629</c:v>
                </c:pt>
                <c:pt idx="331">
                  <c:v>2.2047453002065405</c:v>
                </c:pt>
                <c:pt idx="332">
                  <c:v>2.1740999816736029</c:v>
                </c:pt>
                <c:pt idx="333">
                  <c:v>2.1840410301421156</c:v>
                </c:pt>
                <c:pt idx="334">
                  <c:v>2.2082687685182991</c:v>
                </c:pt>
                <c:pt idx="335">
                  <c:v>2.2002617217721809</c:v>
                </c:pt>
                <c:pt idx="336">
                  <c:v>2.1802000324283948</c:v>
                </c:pt>
                <c:pt idx="337">
                  <c:v>2.1863758231425736</c:v>
                </c:pt>
                <c:pt idx="338">
                  <c:v>2.1517416315378552</c:v>
                </c:pt>
                <c:pt idx="339">
                  <c:v>2.1326538291103505</c:v>
                </c:pt>
                <c:pt idx="340">
                  <c:v>2.0950124160897921</c:v>
                </c:pt>
                <c:pt idx="341">
                  <c:v>2.0254750382120648</c:v>
                </c:pt>
                <c:pt idx="342">
                  <c:v>2.0151141909693946</c:v>
                </c:pt>
                <c:pt idx="343">
                  <c:v>1.9656718704898106</c:v>
                </c:pt>
                <c:pt idx="344">
                  <c:v>1.8985839955139328</c:v>
                </c:pt>
                <c:pt idx="345">
                  <c:v>1.8874601387238648</c:v>
                </c:pt>
                <c:pt idx="346">
                  <c:v>1.8596485891135615</c:v>
                </c:pt>
                <c:pt idx="347">
                  <c:v>1.9539334061638933</c:v>
                </c:pt>
                <c:pt idx="348">
                  <c:v>1.9439044308722018</c:v>
                </c:pt>
                <c:pt idx="349">
                  <c:v>1.9844812991269087</c:v>
                </c:pt>
                <c:pt idx="350">
                  <c:v>1.9453049054529465</c:v>
                </c:pt>
                <c:pt idx="351">
                  <c:v>1.9016179843787215</c:v>
                </c:pt>
                <c:pt idx="352">
                  <c:v>1.8325208640385253</c:v>
                </c:pt>
                <c:pt idx="353">
                  <c:v>1.883850430215722</c:v>
                </c:pt>
                <c:pt idx="354">
                  <c:v>1.9266731922828992</c:v>
                </c:pt>
                <c:pt idx="355">
                  <c:v>2.0541213170899866</c:v>
                </c:pt>
                <c:pt idx="356">
                  <c:v>2.0895730889888573</c:v>
                </c:pt>
                <c:pt idx="357">
                  <c:v>2.1004393642804211</c:v>
                </c:pt>
                <c:pt idx="358">
                  <c:v>2.1157219651239325</c:v>
                </c:pt>
                <c:pt idx="359">
                  <c:v>1.9744557775839553</c:v>
                </c:pt>
                <c:pt idx="360">
                  <c:v>1.9046430019888798</c:v>
                </c:pt>
                <c:pt idx="361">
                  <c:v>1.9027973865400227</c:v>
                </c:pt>
                <c:pt idx="362">
                  <c:v>1.9183400435370466</c:v>
                </c:pt>
                <c:pt idx="363">
                  <c:v>1.8855423821690542</c:v>
                </c:pt>
                <c:pt idx="364">
                  <c:v>1.8185061835311545</c:v>
                </c:pt>
                <c:pt idx="365">
                  <c:v>1.8877894146110854</c:v>
                </c:pt>
                <c:pt idx="366">
                  <c:v>1.9587089672306337</c:v>
                </c:pt>
                <c:pt idx="367">
                  <c:v>1.9283332286514951</c:v>
                </c:pt>
                <c:pt idx="368">
                  <c:v>1.9342533730649463</c:v>
                </c:pt>
                <c:pt idx="369">
                  <c:v>1.9359595797061548</c:v>
                </c:pt>
                <c:pt idx="370">
                  <c:v>1.9169260639697698</c:v>
                </c:pt>
                <c:pt idx="371">
                  <c:v>1.9464806714318008</c:v>
                </c:pt>
                <c:pt idx="372">
                  <c:v>1.9518471283753418</c:v>
                </c:pt>
                <c:pt idx="373">
                  <c:v>1.9591213046540332</c:v>
                </c:pt>
                <c:pt idx="374">
                  <c:v>2.0139661415205139</c:v>
                </c:pt>
                <c:pt idx="375">
                  <c:v>1.9769519774087729</c:v>
                </c:pt>
                <c:pt idx="376">
                  <c:v>1.9370248424179124</c:v>
                </c:pt>
                <c:pt idx="377">
                  <c:v>1.9471781623865305</c:v>
                </c:pt>
                <c:pt idx="378">
                  <c:v>1.9427233186164272</c:v>
                </c:pt>
                <c:pt idx="379">
                  <c:v>1.8763327859538379</c:v>
                </c:pt>
                <c:pt idx="380">
                  <c:v>1.8682971373054311</c:v>
                </c:pt>
                <c:pt idx="381">
                  <c:v>1.8343535633013448</c:v>
                </c:pt>
                <c:pt idx="382">
                  <c:v>1.8474995624874615</c:v>
                </c:pt>
                <c:pt idx="383">
                  <c:v>1.8588053192478575</c:v>
                </c:pt>
                <c:pt idx="384">
                  <c:v>1.8439011334291533</c:v>
                </c:pt>
                <c:pt idx="385">
                  <c:v>1.8003539901236929</c:v>
                </c:pt>
                <c:pt idx="386">
                  <c:v>1.7647384707508142</c:v>
                </c:pt>
                <c:pt idx="387">
                  <c:v>1.7675706430508913</c:v>
                </c:pt>
                <c:pt idx="388">
                  <c:v>1.7618767161253688</c:v>
                </c:pt>
                <c:pt idx="389">
                  <c:v>1.7726790620579558</c:v>
                </c:pt>
                <c:pt idx="390">
                  <c:v>1.7679333257981078</c:v>
                </c:pt>
                <c:pt idx="391">
                  <c:v>1.7780914223402522</c:v>
                </c:pt>
                <c:pt idx="392">
                  <c:v>1.7523160903055008</c:v>
                </c:pt>
                <c:pt idx="393">
                  <c:v>1.7580396425012381</c:v>
                </c:pt>
                <c:pt idx="394">
                  <c:v>1.7895019021412584</c:v>
                </c:pt>
                <c:pt idx="395">
                  <c:v>1.7745975366361444</c:v>
                </c:pt>
                <c:pt idx="396">
                  <c:v>1.7425437323415631</c:v>
                </c:pt>
                <c:pt idx="397">
                  <c:v>1.7611892418051842</c:v>
                </c:pt>
                <c:pt idx="398">
                  <c:v>1.7646200604630862</c:v>
                </c:pt>
                <c:pt idx="399">
                  <c:v>1.7825385920582564</c:v>
                </c:pt>
                <c:pt idx="400">
                  <c:v>1.7765133182112471</c:v>
                </c:pt>
                <c:pt idx="401">
                  <c:v>1.7893502261526122</c:v>
                </c:pt>
                <c:pt idx="402">
                  <c:v>1.7803146436245469</c:v>
                </c:pt>
                <c:pt idx="403">
                  <c:v>1.7903315143565981</c:v>
                </c:pt>
                <c:pt idx="404">
                  <c:v>1.8235536310212623</c:v>
                </c:pt>
                <c:pt idx="405">
                  <c:v>1.815112411839876</c:v>
                </c:pt>
                <c:pt idx="406">
                  <c:v>1.8393150165518968</c:v>
                </c:pt>
                <c:pt idx="407">
                  <c:v>1.8279058656114959</c:v>
                </c:pt>
                <c:pt idx="408">
                  <c:v>1.8293404008339007</c:v>
                </c:pt>
                <c:pt idx="409">
                  <c:v>1.812133862289107</c:v>
                </c:pt>
                <c:pt idx="410">
                  <c:v>1.822254602365557</c:v>
                </c:pt>
                <c:pt idx="411">
                  <c:v>1.7842435919063442</c:v>
                </c:pt>
                <c:pt idx="412">
                  <c:v>1.7881215834401001</c:v>
                </c:pt>
                <c:pt idx="413">
                  <c:v>1.7677535291093585</c:v>
                </c:pt>
                <c:pt idx="414">
                  <c:v>1.7241275544794465</c:v>
                </c:pt>
                <c:pt idx="415">
                  <c:v>1.7036677326156189</c:v>
                </c:pt>
                <c:pt idx="416">
                  <c:v>1.7279884396289054</c:v>
                </c:pt>
                <c:pt idx="417">
                  <c:v>1.7244660860481125</c:v>
                </c:pt>
                <c:pt idx="418">
                  <c:v>1.7216862615478112</c:v>
                </c:pt>
                <c:pt idx="419">
                  <c:v>1.6848234377504292</c:v>
                </c:pt>
                <c:pt idx="420">
                  <c:v>1.6805007170884618</c:v>
                </c:pt>
                <c:pt idx="421">
                  <c:v>1.7427196599990813</c:v>
                </c:pt>
                <c:pt idx="422">
                  <c:v>1.7873576759678669</c:v>
                </c:pt>
                <c:pt idx="423">
                  <c:v>1.7814446006052744</c:v>
                </c:pt>
                <c:pt idx="424">
                  <c:v>1.7497230390390399</c:v>
                </c:pt>
                <c:pt idx="425">
                  <c:v>1.7498977250882546</c:v>
                </c:pt>
                <c:pt idx="426">
                  <c:v>1.7283690929804763</c:v>
                </c:pt>
                <c:pt idx="427">
                  <c:v>1.7043169792277149</c:v>
                </c:pt>
                <c:pt idx="428">
                  <c:v>1.7176553753292698</c:v>
                </c:pt>
                <c:pt idx="429">
                  <c:v>1.6985873726274132</c:v>
                </c:pt>
                <c:pt idx="430">
                  <c:v>1.6946235866734309</c:v>
                </c:pt>
                <c:pt idx="431">
                  <c:v>1.6627754219007351</c:v>
                </c:pt>
                <c:pt idx="432">
                  <c:v>1.6203283215574042</c:v>
                </c:pt>
                <c:pt idx="433">
                  <c:v>1.6185788331385802</c:v>
                </c:pt>
                <c:pt idx="434">
                  <c:v>1.6316234259436901</c:v>
                </c:pt>
                <c:pt idx="435">
                  <c:v>1.5852000954078327</c:v>
                </c:pt>
                <c:pt idx="436">
                  <c:v>1.5659612405795911</c:v>
                </c:pt>
                <c:pt idx="437">
                  <c:v>1.5163720444731192</c:v>
                </c:pt>
                <c:pt idx="438">
                  <c:v>1.5568153946374137</c:v>
                </c:pt>
                <c:pt idx="439">
                  <c:v>1.6012460530212107</c:v>
                </c:pt>
                <c:pt idx="440">
                  <c:v>1.6000714882818197</c:v>
                </c:pt>
                <c:pt idx="441">
                  <c:v>1.5869230360329045</c:v>
                </c:pt>
                <c:pt idx="442">
                  <c:v>1.5789639406606015</c:v>
                </c:pt>
                <c:pt idx="443">
                  <c:v>1.6439696181474179</c:v>
                </c:pt>
                <c:pt idx="444">
                  <c:v>1.6668032859192643</c:v>
                </c:pt>
                <c:pt idx="445">
                  <c:v>1.6772710477409449</c:v>
                </c:pt>
                <c:pt idx="446">
                  <c:v>1.6960724037969745</c:v>
                </c:pt>
                <c:pt idx="447">
                  <c:v>1.6814706849588035</c:v>
                </c:pt>
                <c:pt idx="448">
                  <c:v>1.694317892282492</c:v>
                </c:pt>
                <c:pt idx="449">
                  <c:v>1.674943379044467</c:v>
                </c:pt>
                <c:pt idx="450">
                  <c:v>1.6987642373600393</c:v>
                </c:pt>
                <c:pt idx="451">
                  <c:v>1.6876946954760983</c:v>
                </c:pt>
                <c:pt idx="452">
                  <c:v>1.7371049810224386</c:v>
                </c:pt>
                <c:pt idx="453">
                  <c:v>1.8122507213758841</c:v>
                </c:pt>
                <c:pt idx="454">
                  <c:v>1.8623674616141899</c:v>
                </c:pt>
                <c:pt idx="455">
                  <c:v>1.8188352811045663</c:v>
                </c:pt>
                <c:pt idx="456">
                  <c:v>1.800550995645454</c:v>
                </c:pt>
                <c:pt idx="457">
                  <c:v>1.7639817265999265</c:v>
                </c:pt>
                <c:pt idx="458">
                  <c:v>1.738440022478577</c:v>
                </c:pt>
                <c:pt idx="459">
                  <c:v>1.7001138577740156</c:v>
                </c:pt>
                <c:pt idx="460">
                  <c:v>1.7010732296437983</c:v>
                </c:pt>
                <c:pt idx="461">
                  <c:v>1.6973565045626893</c:v>
                </c:pt>
                <c:pt idx="462">
                  <c:v>1.6576226219203773</c:v>
                </c:pt>
                <c:pt idx="463">
                  <c:v>1.6847291537714102</c:v>
                </c:pt>
                <c:pt idx="464">
                  <c:v>1.6608397236852188</c:v>
                </c:pt>
                <c:pt idx="465">
                  <c:v>1.6612161251064848</c:v>
                </c:pt>
                <c:pt idx="466">
                  <c:v>1.6434503080635843</c:v>
                </c:pt>
                <c:pt idx="467">
                  <c:v>1.5996353287433229</c:v>
                </c:pt>
                <c:pt idx="468">
                  <c:v>1.5652006441498352</c:v>
                </c:pt>
                <c:pt idx="469">
                  <c:v>1.5634800469422927</c:v>
                </c:pt>
                <c:pt idx="470">
                  <c:v>1.5890523761523982</c:v>
                </c:pt>
                <c:pt idx="471">
                  <c:v>1.5814467486332955</c:v>
                </c:pt>
                <c:pt idx="472">
                  <c:v>1.5786498069742922</c:v>
                </c:pt>
                <c:pt idx="473">
                  <c:v>1.5793829393643051</c:v>
                </c:pt>
                <c:pt idx="474">
                  <c:v>1.5186744333111544</c:v>
                </c:pt>
                <c:pt idx="475">
                  <c:v>1.5165359400033644</c:v>
                </c:pt>
                <c:pt idx="476">
                  <c:v>1.572649957993197</c:v>
                </c:pt>
                <c:pt idx="477">
                  <c:v>1.5734055820142436</c:v>
                </c:pt>
                <c:pt idx="478">
                  <c:v>1.5670695543603241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E-4592-87F7-5017B9CD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912320"/>
        <c:axId val="625905760"/>
      </c:lineChart>
      <c:dateAx>
        <c:axId val="625912320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905760"/>
        <c:crosses val="autoZero"/>
        <c:auto val="1"/>
        <c:lblOffset val="100"/>
        <c:baseTimeUnit val="months"/>
        <c:majorUnit val="12"/>
        <c:majorTimeUnit val="months"/>
      </c:dateAx>
      <c:valAx>
        <c:axId val="6259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91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31A933-EE2D-4138-A3EF-57245F7D1E19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40AD7E-CDDE-49F9-8940-CE55360B84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ADAF3F-F3CF-47BE-9FCA-54EF79308A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8"/>
  <sheetViews>
    <sheetView tabSelected="1" zoomScale="115" zoomScaleNormal="115" workbookViewId="0">
      <pane ySplit="1" topLeftCell="A2" activePane="bottomLeft" state="frozen"/>
      <selection pane="bottomLeft" sqref="A1:B1"/>
    </sheetView>
  </sheetViews>
  <sheetFormatPr defaultRowHeight="12.75" x14ac:dyDescent="0.2"/>
  <cols>
    <col min="1" max="1" width="21.140625" style="2" bestFit="1" customWidth="1"/>
    <col min="2" max="2" width="10.140625" style="2" bestFit="1" customWidth="1"/>
    <col min="3" max="3" width="8.28515625" style="2" bestFit="1" customWidth="1"/>
    <col min="4" max="4" width="8.7109375" style="2" bestFit="1" customWidth="1"/>
    <col min="5" max="5" width="9" style="2" bestFit="1" customWidth="1"/>
    <col min="6" max="6" width="8.28515625" style="2" bestFit="1" customWidth="1"/>
    <col min="7" max="7" width="8.7109375" style="2" bestFit="1" customWidth="1"/>
    <col min="8" max="8" width="9" style="2" bestFit="1" customWidth="1"/>
    <col min="9" max="9" width="8.28515625" style="2" bestFit="1" customWidth="1"/>
    <col min="10" max="10" width="8.7109375" style="2" bestFit="1" customWidth="1"/>
    <col min="11" max="11" width="8.7109375" style="2" customWidth="1"/>
    <col min="12" max="12" width="7.7109375" style="2" bestFit="1" customWidth="1"/>
    <col min="13" max="13" width="9" style="2" bestFit="1" customWidth="1"/>
    <col min="14" max="14" width="7.85546875" style="2" bestFit="1" customWidth="1"/>
    <col min="15" max="15" width="8.7109375" style="1" bestFit="1" customWidth="1"/>
    <col min="16" max="16" width="9" style="2" bestFit="1" customWidth="1"/>
    <col min="17" max="17" width="7.85546875" style="2" bestFit="1" customWidth="1"/>
    <col min="18" max="18" width="8.7109375" style="2" bestFit="1" customWidth="1"/>
    <col min="19" max="19" width="9" style="2" bestFit="1" customWidth="1"/>
    <col min="20" max="20" width="7.85546875" style="2" bestFit="1" customWidth="1"/>
    <col min="21" max="21" width="8.7109375" style="2" bestFit="1" customWidth="1"/>
    <col min="22" max="22" width="9.140625" style="2" customWidth="1"/>
    <col min="23" max="23" width="8.140625" style="1" bestFit="1" customWidth="1"/>
    <col min="24" max="24" width="27.85546875" style="1" bestFit="1" customWidth="1"/>
    <col min="25" max="25" width="12" style="1" customWidth="1"/>
    <col min="26" max="26" width="6.85546875" style="2" bestFit="1" customWidth="1"/>
    <col min="27" max="27" width="7.28515625" style="2" bestFit="1" customWidth="1"/>
    <col min="28" max="29" width="9.140625" style="2"/>
    <col min="30" max="30" width="18.140625" style="1" bestFit="1" customWidth="1"/>
    <col min="31" max="31" width="19.42578125" style="1" bestFit="1" customWidth="1"/>
    <col min="32" max="16384" width="9.140625" style="2"/>
  </cols>
  <sheetData>
    <row r="1" spans="1:31" s="42" customFormat="1" x14ac:dyDescent="0.2">
      <c r="A1" s="73" t="s">
        <v>25</v>
      </c>
      <c r="B1" s="74"/>
      <c r="C1" s="77" t="s">
        <v>15</v>
      </c>
      <c r="D1" s="78"/>
      <c r="E1" s="78"/>
      <c r="F1" s="79"/>
      <c r="G1" s="80" t="s">
        <v>13</v>
      </c>
      <c r="H1" s="78"/>
      <c r="I1" s="78"/>
      <c r="J1" s="81"/>
      <c r="L1" s="43" t="s">
        <v>0</v>
      </c>
      <c r="M1" s="44" t="s">
        <v>1</v>
      </c>
      <c r="N1" s="44" t="s">
        <v>2</v>
      </c>
      <c r="O1" s="44" t="s">
        <v>3</v>
      </c>
      <c r="P1" s="44" t="s">
        <v>4</v>
      </c>
      <c r="Q1" s="44" t="s">
        <v>5</v>
      </c>
      <c r="R1" s="44" t="s">
        <v>9</v>
      </c>
      <c r="S1" s="44" t="s">
        <v>6</v>
      </c>
      <c r="T1" s="44" t="s">
        <v>7</v>
      </c>
      <c r="U1" s="44" t="s">
        <v>8</v>
      </c>
      <c r="W1" s="45" t="s">
        <v>29</v>
      </c>
      <c r="X1" s="45" t="str">
        <f>"Long "&amp;INDEX(M1:U1,VLOOKUP($C$1,$A$37:$B$45,2))&amp;" &amp; Short "&amp;INDEX(M1:U1,VLOOKUP($G$1,$A$37:$B$45,2))</f>
        <v>Long R2000V &amp; Short R2000G</v>
      </c>
      <c r="Y1" s="45"/>
      <c r="Z1" s="45" t="s">
        <v>30</v>
      </c>
      <c r="AA1" s="45" t="s">
        <v>31</v>
      </c>
      <c r="AD1" s="85" t="str">
        <f>INDEX(M1:U1,VLOOKUP($G$1,$A$37:$B$45,2))&amp;" (Y) &amp; "&amp;INDEX(M1:U1,VLOOKUP($C$1,$A$37:$B$45,2))&amp;" (X)"</f>
        <v>R2000G (Y) &amp; R2000V (X)</v>
      </c>
      <c r="AE1" s="85"/>
    </row>
    <row r="2" spans="1:31" x14ac:dyDescent="0.2">
      <c r="A2" s="53" t="s">
        <v>20</v>
      </c>
      <c r="B2" s="54"/>
      <c r="C2" s="86">
        <f>HLOOKUP(VLOOKUP(C1,A37:B45,2),$B$13:$J$33,14)</f>
        <v>1.1073365215E-2</v>
      </c>
      <c r="D2" s="83"/>
      <c r="E2" s="83"/>
      <c r="F2" s="87"/>
      <c r="G2" s="82">
        <f>HLOOKUP(VLOOKUP(G1,A37:B45,2),$B$13:$J$33,14)</f>
        <v>9.6511343145833216E-3</v>
      </c>
      <c r="H2" s="83"/>
      <c r="I2" s="83"/>
      <c r="J2" s="84"/>
      <c r="L2" s="39">
        <v>28886</v>
      </c>
      <c r="M2" s="4">
        <v>3.4616000000000001E-2</v>
      </c>
      <c r="N2" s="4">
        <v>4.4999999999999998E-2</v>
      </c>
      <c r="O2" s="4">
        <v>5.5E-2</v>
      </c>
      <c r="P2" s="4">
        <v>8.3400000000000002E-2</v>
      </c>
      <c r="Q2" s="4">
        <v>9.2499999999999999E-2</v>
      </c>
      <c r="R2" s="4">
        <v>0.1022242649</v>
      </c>
      <c r="S2" s="4">
        <v>3.8899999999999997E-2</v>
      </c>
      <c r="T2" s="4">
        <v>4.8959999999999997E-2</v>
      </c>
      <c r="U2" s="4">
        <v>5.9200000000000003E-2</v>
      </c>
      <c r="W2" s="4">
        <f>INDEX(M2:U2,VLOOKUP($C$1,$A$37:$B$45,2))-INDEX(M2:U2,VLOOKUP($G$1,$A$37:$B$45,2))</f>
        <v>1.8824264899999998E-2</v>
      </c>
      <c r="X2" s="34">
        <f>1*(1+W2)</f>
        <v>1.0188242649000001</v>
      </c>
      <c r="Y2" s="17"/>
      <c r="Z2" s="40">
        <v>-0.35</v>
      </c>
      <c r="AA2" s="41">
        <f>COUNTIFS($W$2:$W$481,"&lt;"&amp;Z2,$W$2:$W$481,"&gt;="&amp;Z1)/$C$11</f>
        <v>0</v>
      </c>
      <c r="AD2" s="17">
        <f t="shared" ref="AD2:AD65" si="0">INDEX(M2:U2,VLOOKUP($G$1,$A$37:$B$45,2))</f>
        <v>8.3400000000000002E-2</v>
      </c>
      <c r="AE2" s="17">
        <f t="shared" ref="AE2:AE65" si="1">INDEX(M2:U2,VLOOKUP($C$1,$A$37:$B$45,2))</f>
        <v>0.1022242649</v>
      </c>
    </row>
    <row r="3" spans="1:31" x14ac:dyDescent="0.2">
      <c r="A3" s="53" t="s">
        <v>27</v>
      </c>
      <c r="B3" s="54"/>
      <c r="C3" s="86">
        <f>HLOOKUP(VLOOKUP(C1,A37:B45,2),$B$13:$J$33,17)</f>
        <v>4.9812573850764374E-2</v>
      </c>
      <c r="D3" s="83"/>
      <c r="E3" s="83"/>
      <c r="F3" s="87"/>
      <c r="G3" s="82">
        <f>HLOOKUP(VLOOKUP(G1,A37:B45,2),$B$13:$J$33,17)</f>
        <v>6.4365829809256453E-2</v>
      </c>
      <c r="H3" s="83"/>
      <c r="I3" s="83"/>
      <c r="J3" s="84"/>
      <c r="L3" s="39">
        <v>28914</v>
      </c>
      <c r="M3" s="4">
        <v>-3.3968999999999999E-2</v>
      </c>
      <c r="N3" s="4">
        <v>-2.7199999999999998E-2</v>
      </c>
      <c r="O3" s="4">
        <v>-2.1399999999999999E-2</v>
      </c>
      <c r="P3" s="4">
        <v>-3.1300000000000001E-2</v>
      </c>
      <c r="Q3" s="4">
        <v>-2.8009153299999999E-2</v>
      </c>
      <c r="R3" s="4">
        <v>-2.4659872199999999E-2</v>
      </c>
      <c r="S3" s="4">
        <v>-3.3700000000000001E-2</v>
      </c>
      <c r="T3" s="4">
        <v>-2.7645376499999999E-2</v>
      </c>
      <c r="U3" s="4">
        <v>-2.1700000000000001E-2</v>
      </c>
      <c r="W3" s="4">
        <f t="shared" ref="W3:W66" si="2">INDEX(M3:U3,VLOOKUP($C$1,$A$37:$B$45,2))-INDEX(M3:U3,VLOOKUP($G$1,$A$37:$B$45,2))</f>
        <v>6.6401278000000029E-3</v>
      </c>
      <c r="X3" s="34">
        <f>X2*(1+W3)</f>
        <v>1.0255893882246772</v>
      </c>
      <c r="Y3" s="17"/>
      <c r="Z3" s="40">
        <f>Z2+0.01</f>
        <v>-0.33999999999999997</v>
      </c>
      <c r="AA3" s="41">
        <f>COUNTIFS($W$2:$W$481,"&lt;"&amp;Z3,$W$2:$W$481,"&gt;="&amp;Z2)/$C$11</f>
        <v>0</v>
      </c>
      <c r="AD3" s="17">
        <f t="shared" si="0"/>
        <v>-3.1300000000000001E-2</v>
      </c>
      <c r="AE3" s="17">
        <f t="shared" si="1"/>
        <v>-2.4659872199999999E-2</v>
      </c>
    </row>
    <row r="4" spans="1:31" x14ac:dyDescent="0.2">
      <c r="A4" s="53" t="s">
        <v>21</v>
      </c>
      <c r="B4" s="54"/>
      <c r="C4" s="86">
        <f>HLOOKUP(VLOOKUP(C1,A37:B45,2),$B$13:$J$33,19)</f>
        <v>0.12458750714426481</v>
      </c>
      <c r="D4" s="83"/>
      <c r="E4" s="83"/>
      <c r="F4" s="87"/>
      <c r="G4" s="82">
        <f>HLOOKUP(VLOOKUP(G1,A37:B45,2),$B$13:$J$33,19)</f>
        <v>9.484508298670824E-2</v>
      </c>
      <c r="H4" s="83"/>
      <c r="I4" s="83"/>
      <c r="J4" s="84"/>
      <c r="L4" s="39">
        <v>28945</v>
      </c>
      <c r="M4" s="4">
        <v>6.5292000000000003E-2</v>
      </c>
      <c r="N4" s="4">
        <v>6.2399999999999997E-2</v>
      </c>
      <c r="O4" s="4">
        <v>5.96E-2</v>
      </c>
      <c r="P4" s="4">
        <v>0.1152</v>
      </c>
      <c r="Q4" s="4">
        <v>0.1006686129</v>
      </c>
      <c r="R4" s="4">
        <v>8.6965599500000004E-2</v>
      </c>
      <c r="S4" s="4">
        <v>6.9800000000000001E-2</v>
      </c>
      <c r="T4" s="4">
        <v>6.6110000000000002E-2</v>
      </c>
      <c r="U4" s="4">
        <v>6.2100000000000002E-2</v>
      </c>
      <c r="W4" s="4">
        <f t="shared" si="2"/>
        <v>-2.8234400499999993E-2</v>
      </c>
      <c r="X4" s="34">
        <f t="shared" ref="X4:X67" si="3">X3*(1+W4)</f>
        <v>0.99663248668899163</v>
      </c>
      <c r="Y4" s="17"/>
      <c r="Z4" s="40">
        <f t="shared" ref="Z4:Z56" si="4">Z3+0.01</f>
        <v>-0.32999999999999996</v>
      </c>
      <c r="AA4" s="41">
        <f>COUNTIFS($W$2:$W$481,"&lt;"&amp;Z4,$W$2:$W$481,"&gt;="&amp;Z3)/$C$11</f>
        <v>0</v>
      </c>
      <c r="AD4" s="17">
        <f t="shared" si="0"/>
        <v>0.1152</v>
      </c>
      <c r="AE4" s="17">
        <f t="shared" si="1"/>
        <v>8.6965599500000004E-2</v>
      </c>
    </row>
    <row r="5" spans="1:31" ht="13.5" thickBot="1" x14ac:dyDescent="0.25">
      <c r="A5" s="53" t="s">
        <v>32</v>
      </c>
      <c r="B5" s="54"/>
      <c r="C5" s="91">
        <f>HLOOKUP(VLOOKUP(C1,A37:B45,2),$B$13:$J$33,21)</f>
        <v>0.17255581753060154</v>
      </c>
      <c r="D5" s="92"/>
      <c r="E5" s="92"/>
      <c r="F5" s="93"/>
      <c r="G5" s="100">
        <f>HLOOKUP(VLOOKUP(G1,A37:B45,2),$B$13:$J$33,21)</f>
        <v>0.22296977500192711</v>
      </c>
      <c r="H5" s="92"/>
      <c r="I5" s="92"/>
      <c r="J5" s="101"/>
      <c r="L5" s="39">
        <v>28975</v>
      </c>
      <c r="M5" s="4">
        <v>6.4050000000000001E-3</v>
      </c>
      <c r="N5" s="4">
        <v>5.7000000000000002E-3</v>
      </c>
      <c r="O5" s="4">
        <v>4.7000000000000002E-3</v>
      </c>
      <c r="P5" s="4">
        <v>2.24E-2</v>
      </c>
      <c r="Q5" s="4">
        <v>2.48973306E-2</v>
      </c>
      <c r="R5" s="4">
        <v>2.75503764E-2</v>
      </c>
      <c r="S5" s="4">
        <v>7.9000000000000008E-3</v>
      </c>
      <c r="T5" s="4">
        <v>7.3099999999999997E-3</v>
      </c>
      <c r="U5" s="4">
        <v>6.7999999999999996E-3</v>
      </c>
      <c r="W5" s="4">
        <f t="shared" si="2"/>
        <v>5.1503764E-3</v>
      </c>
      <c r="X5" s="34">
        <f t="shared" si="3"/>
        <v>1.001765519127908</v>
      </c>
      <c r="Y5" s="17"/>
      <c r="Z5" s="40">
        <f t="shared" si="4"/>
        <v>-0.31999999999999995</v>
      </c>
      <c r="AA5" s="41">
        <f>COUNTIFS($W$2:$W$481,"&lt;"&amp;Z5,$W$2:$W$481,"&gt;="&amp;Z4)/$C$11</f>
        <v>0</v>
      </c>
      <c r="AD5" s="17">
        <f t="shared" si="0"/>
        <v>2.24E-2</v>
      </c>
      <c r="AE5" s="17">
        <f t="shared" si="1"/>
        <v>2.75503764E-2</v>
      </c>
    </row>
    <row r="6" spans="1:31" x14ac:dyDescent="0.2">
      <c r="A6" s="53" t="s">
        <v>35</v>
      </c>
      <c r="B6" s="54"/>
      <c r="C6" s="94">
        <f>ABS(AVERAGE(W1:W433))</f>
        <v>1.7407022928240738E-3</v>
      </c>
      <c r="D6" s="95"/>
      <c r="E6" s="95"/>
      <c r="F6" s="95"/>
      <c r="G6" s="95"/>
      <c r="H6" s="95"/>
      <c r="I6" s="95"/>
      <c r="J6" s="96"/>
      <c r="L6" s="39">
        <v>29006</v>
      </c>
      <c r="M6" s="4">
        <v>-1.6114E-2</v>
      </c>
      <c r="N6" s="4">
        <v>-1.3599999999999999E-2</v>
      </c>
      <c r="O6" s="4">
        <v>-1.1299999999999999E-2</v>
      </c>
      <c r="P6" s="4">
        <v>-1.9800000000000002E-2</v>
      </c>
      <c r="Q6" s="4">
        <v>-1.4024543E-2</v>
      </c>
      <c r="R6" s="4">
        <v>-8.6612840999999996E-3</v>
      </c>
      <c r="S6" s="4">
        <v>-1.6500000000000001E-2</v>
      </c>
      <c r="T6" s="4">
        <v>-1.366E-2</v>
      </c>
      <c r="U6" s="4">
        <v>-1.11E-2</v>
      </c>
      <c r="W6" s="4">
        <f t="shared" si="2"/>
        <v>1.1138715900000002E-2</v>
      </c>
      <c r="X6" s="34">
        <f t="shared" si="3"/>
        <v>1.0129239006438899</v>
      </c>
      <c r="Y6" s="17"/>
      <c r="Z6" s="40">
        <f t="shared" si="4"/>
        <v>-0.30999999999999994</v>
      </c>
      <c r="AA6" s="41">
        <f>COUNTIFS($W$2:$W$481,"&lt;"&amp;Z6,$W$2:$W$481,"&gt;="&amp;Z5)/$C$11</f>
        <v>0</v>
      </c>
      <c r="AD6" s="17">
        <f t="shared" si="0"/>
        <v>-1.9800000000000002E-2</v>
      </c>
      <c r="AE6" s="17">
        <f t="shared" si="1"/>
        <v>-8.6612840999999996E-3</v>
      </c>
    </row>
    <row r="7" spans="1:31" x14ac:dyDescent="0.2">
      <c r="A7" s="53" t="s">
        <v>36</v>
      </c>
      <c r="B7" s="54"/>
      <c r="C7" s="61">
        <f>STDEV(W1:W433)</f>
        <v>3.2248156866317719E-2</v>
      </c>
      <c r="D7" s="62"/>
      <c r="E7" s="62"/>
      <c r="F7" s="62"/>
      <c r="G7" s="62"/>
      <c r="H7" s="62"/>
      <c r="I7" s="62"/>
      <c r="J7" s="63"/>
      <c r="L7" s="39">
        <v>29036</v>
      </c>
      <c r="M7" s="4">
        <v>3.8596999999999999E-2</v>
      </c>
      <c r="N7" s="4">
        <v>4.6199999999999998E-2</v>
      </c>
      <c r="O7" s="4">
        <v>5.3499999999999999E-2</v>
      </c>
      <c r="P7" s="4">
        <v>5.9499999999999997E-2</v>
      </c>
      <c r="Q7" s="4">
        <v>5.6049445400000002E-2</v>
      </c>
      <c r="R7" s="4">
        <v>5.3077240800000001E-2</v>
      </c>
      <c r="S7" s="4">
        <v>4.0500000000000001E-2</v>
      </c>
      <c r="T7" s="4">
        <v>4.6850000000000003E-2</v>
      </c>
      <c r="U7" s="4">
        <v>5.3499999999999999E-2</v>
      </c>
      <c r="W7" s="4">
        <f t="shared" si="2"/>
        <v>-6.4227591999999958E-3</v>
      </c>
      <c r="X7" s="34">
        <f t="shared" si="3"/>
        <v>1.0064181343421295</v>
      </c>
      <c r="Y7" s="17"/>
      <c r="Z7" s="40">
        <f t="shared" si="4"/>
        <v>-0.29999999999999993</v>
      </c>
      <c r="AA7" s="41">
        <f>COUNTIFS($W$2:$W$481,"&lt;"&amp;Z7,$W$2:$W$481,"&gt;="&amp;Z6)/$C$11</f>
        <v>0</v>
      </c>
      <c r="AD7" s="17">
        <f t="shared" si="0"/>
        <v>5.9499999999999997E-2</v>
      </c>
      <c r="AE7" s="17">
        <f t="shared" si="1"/>
        <v>5.3077240800000001E-2</v>
      </c>
    </row>
    <row r="8" spans="1:31" x14ac:dyDescent="0.2">
      <c r="A8" s="53" t="s">
        <v>33</v>
      </c>
      <c r="B8" s="54"/>
      <c r="C8" s="55">
        <f>C6/C7</f>
        <v>5.3978349833760195E-2</v>
      </c>
      <c r="D8" s="56"/>
      <c r="E8" s="56"/>
      <c r="F8" s="56"/>
      <c r="G8" s="56"/>
      <c r="H8" s="56"/>
      <c r="I8" s="56"/>
      <c r="J8" s="57"/>
      <c r="L8" s="39">
        <v>29067</v>
      </c>
      <c r="M8" s="4">
        <v>9.2379999999999997E-3</v>
      </c>
      <c r="N8" s="4">
        <v>1.32E-2</v>
      </c>
      <c r="O8" s="4">
        <v>1.7000000000000001E-2</v>
      </c>
      <c r="P8" s="4">
        <v>2.1899999999999999E-2</v>
      </c>
      <c r="Q8" s="4">
        <v>3.1427884199999999E-2</v>
      </c>
      <c r="R8" s="4">
        <v>4.0621775800000003E-2</v>
      </c>
      <c r="S8" s="4">
        <v>1.04E-2</v>
      </c>
      <c r="T8" s="4">
        <v>1.503E-2</v>
      </c>
      <c r="U8" s="4">
        <v>1.9199999999999998E-2</v>
      </c>
      <c r="W8" s="4">
        <f t="shared" si="2"/>
        <v>1.8721775800000003E-2</v>
      </c>
      <c r="X8" s="34">
        <f t="shared" si="3"/>
        <v>1.0252600690143372</v>
      </c>
      <c r="Y8" s="17"/>
      <c r="Z8" s="40">
        <f t="shared" si="4"/>
        <v>-0.28999999999999992</v>
      </c>
      <c r="AA8" s="41">
        <f>COUNTIFS($W$2:$W$481,"&lt;"&amp;Z8,$W$2:$W$481,"&gt;="&amp;Z7)/$C$11</f>
        <v>0</v>
      </c>
      <c r="AD8" s="17">
        <f t="shared" si="0"/>
        <v>2.1899999999999999E-2</v>
      </c>
      <c r="AE8" s="17">
        <f t="shared" si="1"/>
        <v>4.0621775800000003E-2</v>
      </c>
    </row>
    <row r="9" spans="1:31" x14ac:dyDescent="0.2">
      <c r="A9" s="53" t="s">
        <v>34</v>
      </c>
      <c r="B9" s="54"/>
      <c r="C9" s="58">
        <f>C8*C11^0.5</f>
        <v>1.1219189330495967</v>
      </c>
      <c r="D9" s="59"/>
      <c r="E9" s="59"/>
      <c r="F9" s="59"/>
      <c r="G9" s="59"/>
      <c r="H9" s="59"/>
      <c r="I9" s="59"/>
      <c r="J9" s="60"/>
      <c r="L9" s="39">
        <v>29098</v>
      </c>
      <c r="M9" s="4">
        <v>7.1780999999999998E-2</v>
      </c>
      <c r="N9" s="4">
        <v>6.3700000000000007E-2</v>
      </c>
      <c r="O9" s="4">
        <v>5.6300000000000003E-2</v>
      </c>
      <c r="P9" s="4">
        <v>9.0300000000000005E-2</v>
      </c>
      <c r="Q9" s="4">
        <v>8.1772250300000002E-2</v>
      </c>
      <c r="R9" s="4">
        <v>7.3712932499999995E-2</v>
      </c>
      <c r="S9" s="4">
        <v>7.3499999999999996E-2</v>
      </c>
      <c r="T9" s="4">
        <v>6.5500000000000003E-2</v>
      </c>
      <c r="U9" s="4">
        <v>5.8000000000000003E-2</v>
      </c>
      <c r="W9" s="4">
        <f t="shared" si="2"/>
        <v>-1.6587067500000011E-2</v>
      </c>
      <c r="X9" s="34">
        <f t="shared" si="3"/>
        <v>1.0082540110445417</v>
      </c>
      <c r="Y9" s="17"/>
      <c r="Z9" s="40">
        <f t="shared" si="4"/>
        <v>-0.27999999999999992</v>
      </c>
      <c r="AA9" s="41">
        <f>COUNTIFS($W$2:$W$481,"&lt;"&amp;Z9,$W$2:$W$481,"&gt;="&amp;Z8)/$C$11</f>
        <v>0</v>
      </c>
      <c r="AD9" s="17">
        <f t="shared" si="0"/>
        <v>9.0300000000000005E-2</v>
      </c>
      <c r="AE9" s="17">
        <f t="shared" si="1"/>
        <v>7.3712932499999995E-2</v>
      </c>
    </row>
    <row r="10" spans="1:31" x14ac:dyDescent="0.2">
      <c r="A10" s="53" t="s">
        <v>24</v>
      </c>
      <c r="B10" s="54"/>
      <c r="C10" s="70">
        <f>1-TDIST(C9,C11-1,2)</f>
        <v>0.73747844740739377</v>
      </c>
      <c r="D10" s="71"/>
      <c r="E10" s="71"/>
      <c r="F10" s="71"/>
      <c r="G10" s="71"/>
      <c r="H10" s="71"/>
      <c r="I10" s="71"/>
      <c r="J10" s="72"/>
      <c r="L10" s="39">
        <v>29128</v>
      </c>
      <c r="M10" s="4">
        <v>5.4299999999999997E-4</v>
      </c>
      <c r="N10" s="4">
        <v>2.8E-3</v>
      </c>
      <c r="O10" s="4">
        <v>4.8999999999999998E-3</v>
      </c>
      <c r="P10" s="4">
        <v>4.1000000000000003E-3</v>
      </c>
      <c r="Q10" s="4">
        <v>-4.3112740000000004E-3</v>
      </c>
      <c r="R10" s="4">
        <v>-1.27902806E-2</v>
      </c>
      <c r="S10" s="4">
        <v>8.9999999999999998E-4</v>
      </c>
      <c r="T10" s="4">
        <v>2.1099999999999999E-3</v>
      </c>
      <c r="U10" s="4">
        <v>3.2000000000000002E-3</v>
      </c>
      <c r="W10" s="4">
        <f t="shared" si="2"/>
        <v>-1.6890280600000002E-2</v>
      </c>
      <c r="X10" s="34">
        <f t="shared" si="3"/>
        <v>0.99122431788192389</v>
      </c>
      <c r="Y10" s="17"/>
      <c r="Z10" s="40">
        <f t="shared" si="4"/>
        <v>-0.26999999999999991</v>
      </c>
      <c r="AA10" s="41">
        <f>COUNTIFS($W$2:$W$481,"&lt;"&amp;Z10,$W$2:$W$481,"&gt;="&amp;Z9)/$C$11</f>
        <v>0</v>
      </c>
      <c r="AD10" s="17">
        <f t="shared" si="0"/>
        <v>4.1000000000000003E-3</v>
      </c>
      <c r="AE10" s="17">
        <f t="shared" si="1"/>
        <v>-1.27902806E-2</v>
      </c>
    </row>
    <row r="11" spans="1:31" x14ac:dyDescent="0.2">
      <c r="A11" s="53" t="s">
        <v>22</v>
      </c>
      <c r="B11" s="54"/>
      <c r="C11" s="97">
        <f>COUNT(W2:W433)</f>
        <v>432</v>
      </c>
      <c r="D11" s="98"/>
      <c r="E11" s="98"/>
      <c r="F11" s="98"/>
      <c r="G11" s="98"/>
      <c r="H11" s="98"/>
      <c r="I11" s="98"/>
      <c r="J11" s="99"/>
      <c r="L11" s="39">
        <v>29159</v>
      </c>
      <c r="M11" s="4">
        <v>-5.9771999999999999E-2</v>
      </c>
      <c r="N11" s="4">
        <v>-6.83E-2</v>
      </c>
      <c r="O11" s="4">
        <v>-7.6799999999999993E-2</v>
      </c>
      <c r="P11" s="4">
        <v>-0.1053</v>
      </c>
      <c r="Q11" s="4">
        <v>-0.1106300065</v>
      </c>
      <c r="R11" s="4">
        <v>-0.11623286770000001</v>
      </c>
      <c r="S11" s="4">
        <v>-6.4100000000000004E-2</v>
      </c>
      <c r="T11" s="4">
        <v>-7.2340000000000002E-2</v>
      </c>
      <c r="U11" s="4">
        <v>-8.0500000000000002E-2</v>
      </c>
      <c r="W11" s="4">
        <f t="shared" si="2"/>
        <v>-1.0932867700000001E-2</v>
      </c>
      <c r="X11" s="34">
        <f t="shared" si="3"/>
        <v>0.98038739355349802</v>
      </c>
      <c r="Y11" s="17"/>
      <c r="Z11" s="40">
        <f t="shared" si="4"/>
        <v>-0.2599999999999999</v>
      </c>
      <c r="AA11" s="41">
        <f>COUNTIFS($W$2:$W$481,"&lt;"&amp;Z11,$W$2:$W$481,"&gt;="&amp;Z10)/$C$11</f>
        <v>0</v>
      </c>
      <c r="AD11" s="17">
        <f t="shared" si="0"/>
        <v>-0.1053</v>
      </c>
      <c r="AE11" s="17">
        <f t="shared" si="1"/>
        <v>-0.11623286770000001</v>
      </c>
    </row>
    <row r="12" spans="1:31" ht="13.5" thickBot="1" x14ac:dyDescent="0.25">
      <c r="A12" s="75" t="s">
        <v>23</v>
      </c>
      <c r="B12" s="76"/>
      <c r="C12" s="88">
        <f>HLOOKUP(VLOOKUP(C1,A37:B45,2),$B$13:$J$29,VLOOKUP(G1,A37:B45,2)+2)</f>
        <v>0.88115751703147438</v>
      </c>
      <c r="D12" s="89"/>
      <c r="E12" s="89"/>
      <c r="F12" s="89"/>
      <c r="G12" s="89"/>
      <c r="H12" s="89"/>
      <c r="I12" s="89"/>
      <c r="J12" s="90"/>
      <c r="L12" s="39">
        <v>29189</v>
      </c>
      <c r="M12" s="4">
        <v>7.5831999999999997E-2</v>
      </c>
      <c r="N12" s="4">
        <v>5.9400000000000001E-2</v>
      </c>
      <c r="O12" s="4">
        <v>4.2500000000000003E-2</v>
      </c>
      <c r="P12" s="4">
        <v>0.1072</v>
      </c>
      <c r="Q12" s="4">
        <v>8.4793898100000001E-2</v>
      </c>
      <c r="R12" s="4">
        <v>6.1543844299999997E-2</v>
      </c>
      <c r="S12" s="4">
        <v>7.8700000000000006E-2</v>
      </c>
      <c r="T12" s="4">
        <v>6.1899999999999997E-2</v>
      </c>
      <c r="U12" s="4">
        <v>4.4200000000000003E-2</v>
      </c>
      <c r="W12" s="4">
        <f t="shared" si="2"/>
        <v>-4.5656155700000006E-2</v>
      </c>
      <c r="X12" s="34">
        <f t="shared" si="3"/>
        <v>0.93562667406710232</v>
      </c>
      <c r="Y12" s="17"/>
      <c r="Z12" s="40">
        <f t="shared" si="4"/>
        <v>-0.24999999999999989</v>
      </c>
      <c r="AA12" s="41">
        <f>COUNTIFS($W$2:$W$481,"&lt;"&amp;Z12,$W$2:$W$481,"&gt;="&amp;Z11)/$C$11</f>
        <v>0</v>
      </c>
      <c r="AD12" s="17">
        <f t="shared" si="0"/>
        <v>0.1072</v>
      </c>
      <c r="AE12" s="17">
        <f t="shared" si="1"/>
        <v>6.1543844299999997E-2</v>
      </c>
    </row>
    <row r="13" spans="1:31" ht="13.5" thickBot="1" x14ac:dyDescent="0.25">
      <c r="A13" s="26"/>
      <c r="B13" s="1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27">
        <v>9</v>
      </c>
      <c r="L13" s="39">
        <v>29220</v>
      </c>
      <c r="M13" s="4">
        <v>3.3661999999999997E-2</v>
      </c>
      <c r="N13" s="4">
        <v>2.3800000000000002E-2</v>
      </c>
      <c r="O13" s="4">
        <v>1.34E-2</v>
      </c>
      <c r="P13" s="4">
        <v>9.5200000000000007E-2</v>
      </c>
      <c r="Q13" s="4">
        <v>7.01623158E-2</v>
      </c>
      <c r="R13" s="4">
        <v>4.3638401100000002E-2</v>
      </c>
      <c r="S13" s="4">
        <v>3.9399999999999998E-2</v>
      </c>
      <c r="T13" s="4">
        <v>2.785E-2</v>
      </c>
      <c r="U13" s="4">
        <v>1.61E-2</v>
      </c>
      <c r="W13" s="4">
        <f t="shared" si="2"/>
        <v>-5.1561598900000005E-2</v>
      </c>
      <c r="X13" s="34">
        <f t="shared" si="3"/>
        <v>0.8873842667787134</v>
      </c>
      <c r="Y13" s="17"/>
      <c r="Z13" s="40">
        <f t="shared" si="4"/>
        <v>-0.23999999999999988</v>
      </c>
      <c r="AA13" s="41">
        <f>COUNTIFS($W$2:$W$481,"&lt;"&amp;Z13,$W$2:$W$481,"&gt;="&amp;Z12)/$C$11</f>
        <v>0</v>
      </c>
      <c r="AD13" s="17">
        <f t="shared" si="0"/>
        <v>9.5200000000000007E-2</v>
      </c>
      <c r="AE13" s="17">
        <f t="shared" si="1"/>
        <v>4.3638401100000002E-2</v>
      </c>
    </row>
    <row r="14" spans="1:31" x14ac:dyDescent="0.2">
      <c r="A14" s="10" t="s">
        <v>48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9</v>
      </c>
      <c r="H14" s="11" t="s">
        <v>6</v>
      </c>
      <c r="I14" s="11" t="s">
        <v>7</v>
      </c>
      <c r="J14" s="12" t="s">
        <v>8</v>
      </c>
      <c r="L14" s="39">
        <v>29251</v>
      </c>
      <c r="M14" s="4">
        <v>7.3862999999999998E-2</v>
      </c>
      <c r="N14" s="4">
        <v>6.1600000000000002E-2</v>
      </c>
      <c r="O14" s="4">
        <v>4.9200000000000001E-2</v>
      </c>
      <c r="P14" s="4">
        <v>9.7199999999999995E-2</v>
      </c>
      <c r="Q14" s="4">
        <v>8.4294401300000002E-2</v>
      </c>
      <c r="R14" s="4">
        <v>7.0860670900000006E-2</v>
      </c>
      <c r="S14" s="4">
        <v>7.6100000000000001E-2</v>
      </c>
      <c r="T14" s="4">
        <v>6.3560000000000005E-2</v>
      </c>
      <c r="U14" s="4">
        <v>5.1200000000000002E-2</v>
      </c>
      <c r="W14" s="4">
        <f t="shared" si="2"/>
        <v>-2.6339329099999989E-2</v>
      </c>
      <c r="X14" s="34">
        <f t="shared" si="3"/>
        <v>0.86401116053786664</v>
      </c>
      <c r="Y14" s="17"/>
      <c r="Z14" s="40">
        <f t="shared" si="4"/>
        <v>-0.22999999999999987</v>
      </c>
      <c r="AA14" s="41">
        <f>COUNTIFS($W$2:$W$481,"&lt;"&amp;Z14,$W$2:$W$481,"&gt;="&amp;Z13)/$C$11</f>
        <v>0</v>
      </c>
      <c r="AD14" s="17">
        <f t="shared" si="0"/>
        <v>9.7199999999999995E-2</v>
      </c>
      <c r="AE14" s="17">
        <f t="shared" si="1"/>
        <v>7.0860670900000006E-2</v>
      </c>
    </row>
    <row r="15" spans="1:31" x14ac:dyDescent="0.2">
      <c r="A15" s="13" t="s">
        <v>10</v>
      </c>
      <c r="B15" s="35">
        <f>CORREL(M$2:M$481,M$2:M$481)</f>
        <v>0.99999999999999978</v>
      </c>
      <c r="C15" s="35">
        <f>CORREL(M$2:M$481,N$2:N$481)</f>
        <v>0.96781160677346667</v>
      </c>
      <c r="D15" s="35">
        <f>CORREL(M$2:M$481,O$2:O$481)</f>
        <v>0.84403601093428815</v>
      </c>
      <c r="E15" s="35">
        <f>CORREL(M$2:M$481,P$2:P$481)</f>
        <v>0.85860856005589214</v>
      </c>
      <c r="F15" s="35">
        <f>CORREL(M$2:M$481,Q$2:Q$481)</f>
        <v>0.83296957474651379</v>
      </c>
      <c r="G15" s="35">
        <f>CORREL(M$2:M$481,R$2:R$481)</f>
        <v>0.74937586653700827</v>
      </c>
      <c r="H15" s="35">
        <f>CORREL(M$2:M$481,S$2:S$481)</f>
        <v>0.99848321301539256</v>
      </c>
      <c r="I15" s="35">
        <f>CORREL(M$2:M$481,T$2:T$481)</f>
        <v>0.96666391531118734</v>
      </c>
      <c r="J15" s="36">
        <f>CORREL(M$2:M$481,U$2:U$481)</f>
        <v>0.84583518892563458</v>
      </c>
      <c r="L15" s="39">
        <v>29280</v>
      </c>
      <c r="M15" s="4">
        <v>3.669E-3</v>
      </c>
      <c r="N15" s="4">
        <v>3.0000000000000001E-3</v>
      </c>
      <c r="O15" s="4">
        <v>2.9999999999999997E-4</v>
      </c>
      <c r="P15" s="4">
        <v>-1.6999999999999999E-3</v>
      </c>
      <c r="Q15" s="4">
        <v>-1.80493779E-2</v>
      </c>
      <c r="R15" s="4">
        <v>-3.5028606800000001E-2</v>
      </c>
      <c r="S15" s="4">
        <v>3.2000000000000002E-3</v>
      </c>
      <c r="T15" s="4">
        <v>0</v>
      </c>
      <c r="U15" s="4">
        <v>-3.0000000000000001E-3</v>
      </c>
      <c r="W15" s="4">
        <f t="shared" si="2"/>
        <v>-3.33286068E-2</v>
      </c>
      <c r="X15" s="34">
        <f t="shared" si="3"/>
        <v>0.83521487229748836</v>
      </c>
      <c r="Y15" s="17"/>
      <c r="Z15" s="40">
        <f t="shared" si="4"/>
        <v>-0.21999999999999986</v>
      </c>
      <c r="AA15" s="41">
        <f>COUNTIFS($W$2:$W$481,"&lt;"&amp;Z15,$W$2:$W$481,"&gt;="&amp;Z14)/$C$11</f>
        <v>0</v>
      </c>
      <c r="AD15" s="17">
        <f t="shared" si="0"/>
        <v>-1.6999999999999999E-3</v>
      </c>
      <c r="AE15" s="17">
        <f t="shared" si="1"/>
        <v>-3.5028606800000001E-2</v>
      </c>
    </row>
    <row r="16" spans="1:31" x14ac:dyDescent="0.2">
      <c r="A16" s="13" t="s">
        <v>11</v>
      </c>
      <c r="B16" s="35">
        <f t="shared" ref="B16:J16" si="5">CORREL($N$2:$N$481,M$2:M$481)</f>
        <v>0.96781160677346667</v>
      </c>
      <c r="C16" s="35">
        <f t="shared" si="5"/>
        <v>1</v>
      </c>
      <c r="D16" s="35">
        <f t="shared" si="5"/>
        <v>0.95119883002352867</v>
      </c>
      <c r="E16" s="35">
        <f t="shared" si="5"/>
        <v>0.84421555910626911</v>
      </c>
      <c r="F16" s="35">
        <f t="shared" si="5"/>
        <v>0.85939966025018988</v>
      </c>
      <c r="G16" s="35">
        <f t="shared" si="5"/>
        <v>0.8305266306360497</v>
      </c>
      <c r="H16" s="35">
        <f t="shared" si="5"/>
        <v>0.96758100593465401</v>
      </c>
      <c r="I16" s="35">
        <f t="shared" si="5"/>
        <v>0.99858506191132179</v>
      </c>
      <c r="J16" s="36">
        <f t="shared" si="5"/>
        <v>0.95185234368421934</v>
      </c>
      <c r="L16" s="39">
        <v>29311</v>
      </c>
      <c r="M16" s="4">
        <v>-0.121096</v>
      </c>
      <c r="N16" s="4">
        <v>-0.11269999999999999</v>
      </c>
      <c r="O16" s="4">
        <v>-0.1045</v>
      </c>
      <c r="P16" s="4">
        <v>-0.20480000000000001</v>
      </c>
      <c r="Q16" s="4">
        <v>-0.18105429000000001</v>
      </c>
      <c r="R16" s="4">
        <v>-0.15520205379999999</v>
      </c>
      <c r="S16" s="4">
        <v>-0.12909999999999999</v>
      </c>
      <c r="T16" s="4">
        <v>-0.1191</v>
      </c>
      <c r="U16" s="4">
        <v>-0.1091</v>
      </c>
      <c r="W16" s="4">
        <f t="shared" si="2"/>
        <v>4.959794620000002E-2</v>
      </c>
      <c r="X16" s="34">
        <f t="shared" si="3"/>
        <v>0.87663981459913909</v>
      </c>
      <c r="Y16" s="17"/>
      <c r="Z16" s="40">
        <f t="shared" si="4"/>
        <v>-0.20999999999999985</v>
      </c>
      <c r="AA16" s="41">
        <f>COUNTIFS($W$2:$W$481,"&lt;"&amp;Z16,$W$2:$W$481,"&gt;="&amp;Z15)/$C$11</f>
        <v>0</v>
      </c>
      <c r="AD16" s="17">
        <f t="shared" si="0"/>
        <v>-0.20480000000000001</v>
      </c>
      <c r="AE16" s="17">
        <f t="shared" si="1"/>
        <v>-0.15520205379999999</v>
      </c>
    </row>
    <row r="17" spans="1:31" x14ac:dyDescent="0.2">
      <c r="A17" s="13" t="s">
        <v>12</v>
      </c>
      <c r="B17" s="35">
        <f t="shared" ref="B17:J17" si="6">CORREL($O$2:$O$481,M$2:M$481)</f>
        <v>0.84403601093428815</v>
      </c>
      <c r="C17" s="35">
        <f t="shared" si="6"/>
        <v>0.95119883002352867</v>
      </c>
      <c r="D17" s="35">
        <f t="shared" si="6"/>
        <v>1.0000000000000002</v>
      </c>
      <c r="E17" s="35">
        <f t="shared" si="6"/>
        <v>0.74566017350324709</v>
      </c>
      <c r="F17" s="35">
        <f t="shared" si="6"/>
        <v>0.80898518648951412</v>
      </c>
      <c r="G17" s="35">
        <f t="shared" si="6"/>
        <v>0.85188284123871272</v>
      </c>
      <c r="H17" s="35">
        <f t="shared" si="6"/>
        <v>0.84468456078324439</v>
      </c>
      <c r="I17" s="35">
        <f t="shared" si="6"/>
        <v>0.94896208570881213</v>
      </c>
      <c r="J17" s="36">
        <f t="shared" si="6"/>
        <v>0.99871481433776521</v>
      </c>
      <c r="L17" s="39">
        <v>29341</v>
      </c>
      <c r="M17" s="4">
        <v>4.3507999999999998E-2</v>
      </c>
      <c r="N17" s="4">
        <v>4.8899999999999999E-2</v>
      </c>
      <c r="O17" s="4">
        <v>5.4300000000000001E-2</v>
      </c>
      <c r="P17" s="4">
        <v>6.3399999999999998E-2</v>
      </c>
      <c r="Q17" s="4">
        <v>6.2765531099999994E-2</v>
      </c>
      <c r="R17" s="4">
        <v>6.2142753799999999E-2</v>
      </c>
      <c r="S17" s="4">
        <v>4.53E-2</v>
      </c>
      <c r="T17" s="4">
        <v>5.0209999999999998E-2</v>
      </c>
      <c r="U17" s="4">
        <v>5.5E-2</v>
      </c>
      <c r="W17" s="4">
        <f t="shared" si="2"/>
        <v>-1.2572461999999993E-3</v>
      </c>
      <c r="X17" s="34">
        <f t="shared" si="3"/>
        <v>0.87553766252346565</v>
      </c>
      <c r="Y17" s="17"/>
      <c r="Z17" s="40">
        <f t="shared" si="4"/>
        <v>-0.19999999999999984</v>
      </c>
      <c r="AA17" s="41">
        <f>COUNTIFS($W$2:$W$481,"&lt;"&amp;Z17,$W$2:$W$481,"&gt;="&amp;Z16)/$C$11</f>
        <v>0</v>
      </c>
      <c r="AD17" s="17">
        <f t="shared" si="0"/>
        <v>6.3399999999999998E-2</v>
      </c>
      <c r="AE17" s="17">
        <f t="shared" si="1"/>
        <v>6.2142753799999999E-2</v>
      </c>
    </row>
    <row r="18" spans="1:31" x14ac:dyDescent="0.2">
      <c r="A18" s="13" t="s">
        <v>13</v>
      </c>
      <c r="B18" s="35">
        <f t="shared" ref="B18:J18" si="7">CORREL($P$2:$P$481,M$2:M$481)</f>
        <v>0.85860856005589214</v>
      </c>
      <c r="C18" s="35">
        <f t="shared" si="7"/>
        <v>0.84421555910626911</v>
      </c>
      <c r="D18" s="35">
        <f t="shared" si="7"/>
        <v>0.74566017350324709</v>
      </c>
      <c r="E18" s="35">
        <f t="shared" si="7"/>
        <v>0.99999999999999978</v>
      </c>
      <c r="F18" s="35">
        <f t="shared" si="7"/>
        <v>0.9788604722257499</v>
      </c>
      <c r="G18" s="35">
        <f t="shared" si="7"/>
        <v>0.88115751703147438</v>
      </c>
      <c r="H18" s="35">
        <f t="shared" si="7"/>
        <v>0.8851074972408367</v>
      </c>
      <c r="I18" s="35">
        <f t="shared" si="7"/>
        <v>0.86915472860019072</v>
      </c>
      <c r="J18" s="36">
        <f t="shared" si="7"/>
        <v>0.76828575094205709</v>
      </c>
      <c r="L18" s="39">
        <v>29372</v>
      </c>
      <c r="M18" s="4">
        <v>4.9252999999999998E-2</v>
      </c>
      <c r="N18" s="4">
        <v>5.8500000000000003E-2</v>
      </c>
      <c r="O18" s="4">
        <v>6.8199999999999997E-2</v>
      </c>
      <c r="P18" s="4">
        <v>8.2699999999999996E-2</v>
      </c>
      <c r="Q18" s="4">
        <v>8.3421330500000002E-2</v>
      </c>
      <c r="R18" s="4">
        <v>8.4665230499999994E-2</v>
      </c>
      <c r="S18" s="4">
        <v>5.2200000000000003E-2</v>
      </c>
      <c r="T18" s="4">
        <v>6.0970000000000003E-2</v>
      </c>
      <c r="U18" s="4">
        <v>6.9599999999999995E-2</v>
      </c>
      <c r="W18" s="4">
        <f t="shared" si="2"/>
        <v>1.9652304999999981E-3</v>
      </c>
      <c r="X18" s="34">
        <f t="shared" si="3"/>
        <v>0.87725829584175541</v>
      </c>
      <c r="Y18" s="17"/>
      <c r="Z18" s="40">
        <f t="shared" si="4"/>
        <v>-0.18999999999999984</v>
      </c>
      <c r="AA18" s="41">
        <f>COUNTIFS($W$2:$W$481,"&lt;"&amp;Z18,$W$2:$W$481,"&gt;="&amp;Z17)/$C$11</f>
        <v>0</v>
      </c>
      <c r="AD18" s="17">
        <f t="shared" si="0"/>
        <v>8.2699999999999996E-2</v>
      </c>
      <c r="AE18" s="17">
        <f t="shared" si="1"/>
        <v>8.4665230499999994E-2</v>
      </c>
    </row>
    <row r="19" spans="1:31" x14ac:dyDescent="0.2">
      <c r="A19" s="13" t="s">
        <v>14</v>
      </c>
      <c r="B19" s="35">
        <f t="shared" ref="B19:J19" si="8">CORREL($Q$2:$Q$481,M$2:M$481)</f>
        <v>0.83296957474651379</v>
      </c>
      <c r="C19" s="35">
        <f t="shared" si="8"/>
        <v>0.85939966025018988</v>
      </c>
      <c r="D19" s="35">
        <f t="shared" si="8"/>
        <v>0.80898518648951412</v>
      </c>
      <c r="E19" s="35">
        <f t="shared" si="8"/>
        <v>0.9788604722257499</v>
      </c>
      <c r="F19" s="35">
        <f t="shared" si="8"/>
        <v>1</v>
      </c>
      <c r="G19" s="35">
        <f t="shared" si="8"/>
        <v>0.95839585786793324</v>
      </c>
      <c r="H19" s="35">
        <f t="shared" si="8"/>
        <v>0.85936207529011044</v>
      </c>
      <c r="I19" s="35">
        <f t="shared" si="8"/>
        <v>0.88499346224607844</v>
      </c>
      <c r="J19" s="36">
        <f t="shared" si="8"/>
        <v>0.83368464688398081</v>
      </c>
      <c r="L19" s="39">
        <v>29402</v>
      </c>
      <c r="M19" s="4">
        <v>4.5235999999999998E-2</v>
      </c>
      <c r="N19" s="4">
        <v>3.5099999999999999E-2</v>
      </c>
      <c r="O19" s="4">
        <v>2.53E-2</v>
      </c>
      <c r="P19" s="4">
        <v>5.1900000000000002E-2</v>
      </c>
      <c r="Q19" s="4">
        <v>4.3929267600000002E-2</v>
      </c>
      <c r="R19" s="4">
        <v>3.5672229999999999E-2</v>
      </c>
      <c r="S19" s="4">
        <v>4.58E-2</v>
      </c>
      <c r="T19" s="4">
        <v>3.5790000000000002E-2</v>
      </c>
      <c r="U19" s="4">
        <v>2.6200000000000001E-2</v>
      </c>
      <c r="W19" s="4">
        <f t="shared" si="2"/>
        <v>-1.6227770000000002E-2</v>
      </c>
      <c r="X19" s="34">
        <f t="shared" si="3"/>
        <v>0.8630223499862435</v>
      </c>
      <c r="Y19" s="17"/>
      <c r="Z19" s="40">
        <f t="shared" si="4"/>
        <v>-0.17999999999999983</v>
      </c>
      <c r="AA19" s="41">
        <f>COUNTIFS($W$2:$W$481,"&lt;"&amp;Z19,$W$2:$W$481,"&gt;="&amp;Z18)/$C$11</f>
        <v>0</v>
      </c>
      <c r="AD19" s="17">
        <f t="shared" si="0"/>
        <v>5.1900000000000002E-2</v>
      </c>
      <c r="AE19" s="17">
        <f t="shared" si="1"/>
        <v>3.5672229999999999E-2</v>
      </c>
    </row>
    <row r="20" spans="1:31" x14ac:dyDescent="0.2">
      <c r="A20" s="13" t="s">
        <v>15</v>
      </c>
      <c r="B20" s="35">
        <f t="shared" ref="B20:J20" si="9">CORREL($R$2:$R$481,M$2:M$481)</f>
        <v>0.74937586653700827</v>
      </c>
      <c r="C20" s="35">
        <f t="shared" si="9"/>
        <v>0.8305266306360497</v>
      </c>
      <c r="D20" s="35">
        <f t="shared" si="9"/>
        <v>0.85188284123871272</v>
      </c>
      <c r="E20" s="35">
        <f t="shared" si="9"/>
        <v>0.88115751703147438</v>
      </c>
      <c r="F20" s="35">
        <f t="shared" si="9"/>
        <v>0.95839585786793324</v>
      </c>
      <c r="G20" s="35">
        <f t="shared" si="9"/>
        <v>1</v>
      </c>
      <c r="H20" s="35">
        <f t="shared" si="9"/>
        <v>0.77290901325857142</v>
      </c>
      <c r="I20" s="35">
        <f t="shared" si="9"/>
        <v>0.8543298986635891</v>
      </c>
      <c r="J20" s="36">
        <f t="shared" si="9"/>
        <v>0.87701874762806864</v>
      </c>
      <c r="L20" s="39">
        <v>29433</v>
      </c>
      <c r="M20" s="4">
        <v>8.3114999999999994E-2</v>
      </c>
      <c r="N20" s="4">
        <v>6.5100000000000005E-2</v>
      </c>
      <c r="O20" s="4">
        <v>4.9299999999999997E-2</v>
      </c>
      <c r="P20" s="4">
        <v>0.13070000000000001</v>
      </c>
      <c r="Q20" s="4">
        <v>0.11217072359999999</v>
      </c>
      <c r="R20" s="4">
        <v>9.3370525900000001E-2</v>
      </c>
      <c r="S20" s="4">
        <v>8.7400000000000005E-2</v>
      </c>
      <c r="T20" s="4">
        <v>7.0349999999999996E-2</v>
      </c>
      <c r="U20" s="4">
        <v>5.3199999999999997E-2</v>
      </c>
      <c r="W20" s="4">
        <f t="shared" si="2"/>
        <v>-3.732947410000001E-2</v>
      </c>
      <c r="X20" s="34">
        <f t="shared" si="3"/>
        <v>0.83080617952471092</v>
      </c>
      <c r="Y20" s="17"/>
      <c r="Z20" s="40">
        <f t="shared" si="4"/>
        <v>-0.16999999999999982</v>
      </c>
      <c r="AA20" s="41">
        <f>COUNTIFS($W$2:$W$481,"&lt;"&amp;Z20,$W$2:$W$481,"&gt;="&amp;Z19)/$C$11</f>
        <v>2.3148148148148147E-3</v>
      </c>
      <c r="AD20" s="17">
        <f t="shared" si="0"/>
        <v>0.13070000000000001</v>
      </c>
      <c r="AE20" s="17">
        <f t="shared" si="1"/>
        <v>9.3370525900000001E-2</v>
      </c>
    </row>
    <row r="21" spans="1:31" x14ac:dyDescent="0.2">
      <c r="A21" s="13" t="s">
        <v>16</v>
      </c>
      <c r="B21" s="35">
        <f t="shared" ref="B21:J21" si="10">CORREL($S$2:$S$481,M$2:M$481)</f>
        <v>0.99848321301539256</v>
      </c>
      <c r="C21" s="35">
        <f t="shared" si="10"/>
        <v>0.96758100593465401</v>
      </c>
      <c r="D21" s="35">
        <f t="shared" si="10"/>
        <v>0.84468456078324439</v>
      </c>
      <c r="E21" s="35">
        <f t="shared" si="10"/>
        <v>0.8851074972408367</v>
      </c>
      <c r="F21" s="35">
        <f t="shared" si="10"/>
        <v>0.85936207529011044</v>
      </c>
      <c r="G21" s="35">
        <f t="shared" si="10"/>
        <v>0.77290901325857142</v>
      </c>
      <c r="H21" s="35">
        <f t="shared" si="10"/>
        <v>1.0000000000000002</v>
      </c>
      <c r="I21" s="35">
        <f t="shared" si="10"/>
        <v>0.9692430542483641</v>
      </c>
      <c r="J21" s="36">
        <f t="shared" si="10"/>
        <v>0.84874171562380496</v>
      </c>
      <c r="L21" s="39">
        <v>29464</v>
      </c>
      <c r="M21" s="4">
        <v>2.0652E-2</v>
      </c>
      <c r="N21" s="4">
        <v>1.77E-2</v>
      </c>
      <c r="O21" s="4">
        <v>1.4999999999999999E-2</v>
      </c>
      <c r="P21" s="4">
        <v>8.3099999999999993E-2</v>
      </c>
      <c r="Q21" s="4">
        <v>6.9017209299999993E-2</v>
      </c>
      <c r="R21" s="4">
        <v>5.2244807400000003E-2</v>
      </c>
      <c r="S21" s="4">
        <v>2.6499999999999999E-2</v>
      </c>
      <c r="T21" s="4">
        <v>2.2509999999999999E-2</v>
      </c>
      <c r="U21" s="4">
        <v>1.8499999999999999E-2</v>
      </c>
      <c r="W21" s="4">
        <f t="shared" si="2"/>
        <v>-3.0855192599999991E-2</v>
      </c>
      <c r="X21" s="34">
        <f t="shared" si="3"/>
        <v>0.80517149484220574</v>
      </c>
      <c r="Y21" s="17"/>
      <c r="Z21" s="40">
        <f t="shared" si="4"/>
        <v>-0.15999999999999981</v>
      </c>
      <c r="AA21" s="41">
        <f>COUNTIFS($W$2:$W$481,"&lt;"&amp;Z21,$W$2:$W$481,"&gt;="&amp;Z20)/$C$11</f>
        <v>0</v>
      </c>
      <c r="AD21" s="17">
        <f t="shared" si="0"/>
        <v>8.3099999999999993E-2</v>
      </c>
      <c r="AE21" s="17">
        <f t="shared" si="1"/>
        <v>5.2244807400000003E-2</v>
      </c>
    </row>
    <row r="22" spans="1:31" x14ac:dyDescent="0.2">
      <c r="A22" s="13" t="s">
        <v>17</v>
      </c>
      <c r="B22" s="35">
        <f t="shared" ref="B22:J22" si="11">CORREL($T$2:$T$481,M$2:M$481)</f>
        <v>0.96666391531118734</v>
      </c>
      <c r="C22" s="35">
        <f t="shared" si="11"/>
        <v>0.99858506191132179</v>
      </c>
      <c r="D22" s="35">
        <f t="shared" si="11"/>
        <v>0.94896208570881213</v>
      </c>
      <c r="E22" s="35">
        <f t="shared" si="11"/>
        <v>0.86915472860019072</v>
      </c>
      <c r="F22" s="35">
        <f t="shared" si="11"/>
        <v>0.88499346224607844</v>
      </c>
      <c r="G22" s="35">
        <f t="shared" si="11"/>
        <v>0.8543298986635891</v>
      </c>
      <c r="H22" s="35">
        <f t="shared" si="11"/>
        <v>0.9692430542483641</v>
      </c>
      <c r="I22" s="35">
        <f t="shared" si="11"/>
        <v>0.99999999999999989</v>
      </c>
      <c r="J22" s="36">
        <f t="shared" si="11"/>
        <v>0.95214014815905224</v>
      </c>
      <c r="L22" s="39">
        <v>29494</v>
      </c>
      <c r="M22" s="4">
        <v>4.5864000000000002E-2</v>
      </c>
      <c r="N22" s="4">
        <v>3.0599999999999999E-2</v>
      </c>
      <c r="O22" s="4">
        <v>1.21E-2</v>
      </c>
      <c r="P22" s="4">
        <v>5.0599999999999999E-2</v>
      </c>
      <c r="Q22" s="4">
        <v>3.1579537800000002E-2</v>
      </c>
      <c r="R22" s="4">
        <v>1.35920411E-2</v>
      </c>
      <c r="S22" s="4">
        <v>4.6300000000000001E-2</v>
      </c>
      <c r="T22" s="4">
        <v>2.9559999999999999E-2</v>
      </c>
      <c r="U22" s="4">
        <v>1.2200000000000001E-2</v>
      </c>
      <c r="W22" s="4">
        <f t="shared" si="2"/>
        <v>-3.7007958899999999E-2</v>
      </c>
      <c r="X22" s="34">
        <f t="shared" si="3"/>
        <v>0.7753737412536339</v>
      </c>
      <c r="Y22" s="17"/>
      <c r="Z22" s="40">
        <f t="shared" si="4"/>
        <v>-0.1499999999999998</v>
      </c>
      <c r="AA22" s="41">
        <f>COUNTIFS($W$2:$W$481,"&lt;"&amp;Z22,$W$2:$W$481,"&gt;="&amp;Z21)/$C$11</f>
        <v>0</v>
      </c>
      <c r="AD22" s="17">
        <f t="shared" si="0"/>
        <v>5.0599999999999999E-2</v>
      </c>
      <c r="AE22" s="17">
        <f t="shared" si="1"/>
        <v>1.35920411E-2</v>
      </c>
    </row>
    <row r="23" spans="1:31" ht="13.5" thickBot="1" x14ac:dyDescent="0.25">
      <c r="A23" s="25" t="s">
        <v>18</v>
      </c>
      <c r="B23" s="37">
        <f t="shared" ref="B23:J23" si="12">CORREL($U$2:$U$481,M$2:M$481)</f>
        <v>0.84583518892563458</v>
      </c>
      <c r="C23" s="37">
        <f t="shared" si="12"/>
        <v>0.95185234368421934</v>
      </c>
      <c r="D23" s="37">
        <f t="shared" si="12"/>
        <v>0.99871481433776521</v>
      </c>
      <c r="E23" s="37">
        <f t="shared" si="12"/>
        <v>0.76828575094205709</v>
      </c>
      <c r="F23" s="37">
        <f t="shared" si="12"/>
        <v>0.83368464688398081</v>
      </c>
      <c r="G23" s="37">
        <f t="shared" si="12"/>
        <v>0.87701874762806864</v>
      </c>
      <c r="H23" s="37">
        <f t="shared" si="12"/>
        <v>0.84874171562380496</v>
      </c>
      <c r="I23" s="37">
        <f t="shared" si="12"/>
        <v>0.95214014815905224</v>
      </c>
      <c r="J23" s="38">
        <f t="shared" si="12"/>
        <v>1.0000000000000002</v>
      </c>
      <c r="L23" s="39">
        <v>29525</v>
      </c>
      <c r="M23" s="4">
        <v>3.3915000000000001E-2</v>
      </c>
      <c r="N23" s="4">
        <v>2.06E-2</v>
      </c>
      <c r="O23" s="4">
        <v>7.3000000000000001E-3</v>
      </c>
      <c r="P23" s="4">
        <v>6.13E-2</v>
      </c>
      <c r="Q23" s="4">
        <v>4.0672067899999997E-2</v>
      </c>
      <c r="R23" s="4">
        <v>1.9519900199999999E-2</v>
      </c>
      <c r="S23" s="4">
        <v>3.6600000000000001E-2</v>
      </c>
      <c r="T23" s="4">
        <v>2.2599999999999999E-2</v>
      </c>
      <c r="U23" s="4">
        <v>8.3999999999999995E-3</v>
      </c>
      <c r="W23" s="4">
        <f t="shared" si="2"/>
        <v>-4.1780099799999998E-2</v>
      </c>
      <c r="X23" s="34">
        <f t="shared" si="3"/>
        <v>0.74297854896175775</v>
      </c>
      <c r="Y23" s="17"/>
      <c r="Z23" s="40">
        <f t="shared" si="4"/>
        <v>-0.13999999999999979</v>
      </c>
      <c r="AA23" s="41">
        <f>COUNTIFS($W$2:$W$481,"&lt;"&amp;Z23,$W$2:$W$481,"&gt;="&amp;Z22)/$C$11</f>
        <v>2.3148148148148147E-3</v>
      </c>
      <c r="AD23" s="17">
        <f t="shared" si="0"/>
        <v>6.13E-2</v>
      </c>
      <c r="AE23" s="17">
        <f t="shared" si="1"/>
        <v>1.9519900199999999E-2</v>
      </c>
    </row>
    <row r="24" spans="1:31" ht="13.5" thickBot="1" x14ac:dyDescent="0.25">
      <c r="A24" s="64"/>
      <c r="B24" s="65"/>
      <c r="C24" s="65"/>
      <c r="D24" s="65"/>
      <c r="E24" s="65"/>
      <c r="F24" s="65"/>
      <c r="G24" s="65"/>
      <c r="H24" s="65"/>
      <c r="I24" s="65"/>
      <c r="J24" s="66"/>
      <c r="L24" s="39">
        <v>29555</v>
      </c>
      <c r="M24" s="4">
        <v>0.13073699999999999</v>
      </c>
      <c r="N24" s="4">
        <v>0.10680000000000001</v>
      </c>
      <c r="O24" s="4">
        <v>8.2900000000000001E-2</v>
      </c>
      <c r="P24" s="4">
        <v>0.1129</v>
      </c>
      <c r="Q24" s="4">
        <v>7.2887820699999994E-2</v>
      </c>
      <c r="R24" s="4">
        <v>2.9149611700000001E-2</v>
      </c>
      <c r="S24" s="4">
        <v>0.12889999999999999</v>
      </c>
      <c r="T24" s="4">
        <v>0.1037</v>
      </c>
      <c r="U24" s="4">
        <v>7.7700000000000005E-2</v>
      </c>
      <c r="W24" s="4">
        <f t="shared" si="2"/>
        <v>-8.3750388300000006E-2</v>
      </c>
      <c r="X24" s="34">
        <f t="shared" si="3"/>
        <v>0.68075380698763999</v>
      </c>
      <c r="Y24" s="17"/>
      <c r="Z24" s="40">
        <f t="shared" si="4"/>
        <v>-0.12999999999999978</v>
      </c>
      <c r="AA24" s="41">
        <f>COUNTIFS($W$2:$W$481,"&lt;"&amp;Z24,$W$2:$W$481,"&gt;="&amp;Z23)/$C$11</f>
        <v>0</v>
      </c>
      <c r="AD24" s="17">
        <f t="shared" si="0"/>
        <v>0.1129</v>
      </c>
      <c r="AE24" s="17">
        <f t="shared" si="1"/>
        <v>2.9149611700000001E-2</v>
      </c>
    </row>
    <row r="25" spans="1:31" x14ac:dyDescent="0.2">
      <c r="A25" s="20" t="s">
        <v>28</v>
      </c>
      <c r="B25" s="23">
        <f t="shared" ref="B25:J25" si="13">B26-B29^2/2</f>
        <v>8.7923241541936793E-3</v>
      </c>
      <c r="C25" s="23">
        <f t="shared" si="13"/>
        <v>9.1547191832073473E-3</v>
      </c>
      <c r="D25" s="23">
        <f t="shared" si="13"/>
        <v>9.2478584910422514E-3</v>
      </c>
      <c r="E25" s="23">
        <f t="shared" si="13"/>
        <v>7.5796542910662387E-3</v>
      </c>
      <c r="F25" s="23">
        <f t="shared" si="13"/>
        <v>8.844267501157967E-3</v>
      </c>
      <c r="G25" s="23">
        <f t="shared" si="13"/>
        <v>9.8327189581810734E-3</v>
      </c>
      <c r="H25" s="23">
        <f t="shared" si="13"/>
        <v>8.6802034188344559E-3</v>
      </c>
      <c r="I25" s="23">
        <f t="shared" si="13"/>
        <v>9.1155368935882455E-3</v>
      </c>
      <c r="J25" s="24">
        <f t="shared" si="13"/>
        <v>9.2866432729319052E-3</v>
      </c>
      <c r="L25" s="39">
        <v>29586</v>
      </c>
      <c r="M25" s="4">
        <v>-4.7535000000000001E-2</v>
      </c>
      <c r="N25" s="4">
        <v>-3.6600000000000001E-2</v>
      </c>
      <c r="O25" s="4">
        <v>-2.5000000000000001E-2</v>
      </c>
      <c r="P25" s="4">
        <v>-5.0200000000000002E-2</v>
      </c>
      <c r="Q25" s="4">
        <v>-3.4333300900000002E-2</v>
      </c>
      <c r="R25" s="4">
        <v>-1.6156810300000001E-2</v>
      </c>
      <c r="S25" s="4">
        <v>-4.7800000000000002E-2</v>
      </c>
      <c r="T25" s="4">
        <v>-3.637E-2</v>
      </c>
      <c r="U25" s="4">
        <v>-2.4199999999999999E-2</v>
      </c>
      <c r="W25" s="4">
        <f t="shared" si="2"/>
        <v>3.4043189700000004E-2</v>
      </c>
      <c r="X25" s="34">
        <f t="shared" si="3"/>
        <v>0.70392883797791739</v>
      </c>
      <c r="Y25" s="17"/>
      <c r="Z25" s="40">
        <f t="shared" si="4"/>
        <v>-0.11999999999999979</v>
      </c>
      <c r="AA25" s="41">
        <f>COUNTIFS($W$2:$W$481,"&lt;"&amp;Z25,$W$2:$W$481,"&gt;="&amp;Z24)/$C$11</f>
        <v>0</v>
      </c>
      <c r="AD25" s="17">
        <f t="shared" si="0"/>
        <v>-5.0200000000000002E-2</v>
      </c>
      <c r="AE25" s="17">
        <f t="shared" si="1"/>
        <v>-1.6156810300000001E-2</v>
      </c>
    </row>
    <row r="26" spans="1:31" x14ac:dyDescent="0.2">
      <c r="A26" s="13" t="s">
        <v>26</v>
      </c>
      <c r="B26" s="35">
        <f t="shared" ref="B26:J26" si="14">AVERAGE(M2:M481)</f>
        <v>9.9728496058333321E-3</v>
      </c>
      <c r="C26" s="35">
        <f t="shared" si="14"/>
        <v>1.0088390083333341E-2</v>
      </c>
      <c r="D26" s="35">
        <f t="shared" si="14"/>
        <v>1.0111978938958334E-2</v>
      </c>
      <c r="E26" s="35">
        <f t="shared" si="14"/>
        <v>9.6511343145833216E-3</v>
      </c>
      <c r="F26" s="35">
        <f t="shared" si="14"/>
        <v>1.039049985041666E-2</v>
      </c>
      <c r="G26" s="35">
        <f t="shared" si="14"/>
        <v>1.1073365215E-2</v>
      </c>
      <c r="H26" s="35">
        <f t="shared" si="14"/>
        <v>9.8910134050000011E-3</v>
      </c>
      <c r="I26" s="35">
        <f t="shared" si="14"/>
        <v>1.0068288110416676E-2</v>
      </c>
      <c r="J26" s="36">
        <f t="shared" si="14"/>
        <v>1.0155528885833329E-2</v>
      </c>
      <c r="L26" s="39">
        <v>29617</v>
      </c>
      <c r="M26" s="4">
        <v>-7.4263999999999997E-2</v>
      </c>
      <c r="N26" s="4">
        <v>-4.4200000000000003E-2</v>
      </c>
      <c r="O26" s="4">
        <v>-1.4E-2</v>
      </c>
      <c r="P26" s="4">
        <v>-3.0300000000000001E-2</v>
      </c>
      <c r="Q26" s="4">
        <v>-3.782339E-3</v>
      </c>
      <c r="R26" s="4">
        <v>2.39594484E-2</v>
      </c>
      <c r="S26" s="4">
        <v>-7.0099999999999996E-2</v>
      </c>
      <c r="T26" s="4">
        <v>-4.0435364199999997E-2</v>
      </c>
      <c r="U26" s="4">
        <v>-1.06E-2</v>
      </c>
      <c r="W26" s="4">
        <f t="shared" si="2"/>
        <v>5.42594484E-2</v>
      </c>
      <c r="X26" s="34">
        <f t="shared" si="3"/>
        <v>0.74212362843945223</v>
      </c>
      <c r="Y26" s="17"/>
      <c r="Z26" s="40">
        <f t="shared" si="4"/>
        <v>-0.10999999999999979</v>
      </c>
      <c r="AA26" s="41">
        <f>COUNTIFS($W$2:$W$481,"&lt;"&amp;Z26,$W$2:$W$481,"&gt;="&amp;Z25)/$C$11</f>
        <v>0</v>
      </c>
      <c r="AD26" s="17">
        <f t="shared" si="0"/>
        <v>-3.0300000000000001E-2</v>
      </c>
      <c r="AE26" s="17">
        <f t="shared" si="1"/>
        <v>2.39594484E-2</v>
      </c>
    </row>
    <row r="27" spans="1:31" x14ac:dyDescent="0.2">
      <c r="A27" s="47" t="s">
        <v>46</v>
      </c>
      <c r="B27" s="50">
        <f t="shared" ref="B27:J27" si="15">MAX(M2:M481)</f>
        <v>0.14341699999999999</v>
      </c>
      <c r="C27" s="50">
        <f t="shared" si="15"/>
        <v>0.12939999999999999</v>
      </c>
      <c r="D27" s="50">
        <f t="shared" si="15"/>
        <v>0.13669999999999999</v>
      </c>
      <c r="E27" s="50">
        <f t="shared" si="15"/>
        <v>0.23269999999999999</v>
      </c>
      <c r="F27" s="50">
        <f t="shared" si="15"/>
        <v>0.16513601019999999</v>
      </c>
      <c r="G27" s="50">
        <f t="shared" si="15"/>
        <v>0.1586743175</v>
      </c>
      <c r="H27" s="50">
        <f t="shared" si="15"/>
        <v>0.14219999999999999</v>
      </c>
      <c r="I27" s="50">
        <f t="shared" si="15"/>
        <v>0.12828000000000001</v>
      </c>
      <c r="J27" s="51">
        <f t="shared" si="15"/>
        <v>0.1318</v>
      </c>
      <c r="L27" s="39">
        <v>29645</v>
      </c>
      <c r="M27" s="4">
        <v>1.5124E-2</v>
      </c>
      <c r="N27" s="4">
        <v>1.7100000000000001E-2</v>
      </c>
      <c r="O27" s="4">
        <v>1.9199999999999998E-2</v>
      </c>
      <c r="P27" s="4">
        <v>-8.6E-3</v>
      </c>
      <c r="Q27" s="4">
        <v>6.1253417000000001E-3</v>
      </c>
      <c r="R27" s="4">
        <v>2.0416320799999998E-2</v>
      </c>
      <c r="S27" s="4">
        <v>1.2800000000000001E-2</v>
      </c>
      <c r="T27" s="4">
        <v>1.627E-2</v>
      </c>
      <c r="U27" s="4">
        <v>1.9300000000000001E-2</v>
      </c>
      <c r="W27" s="4">
        <f t="shared" si="2"/>
        <v>2.9016320799999998E-2</v>
      </c>
      <c r="X27" s="34">
        <f t="shared" si="3"/>
        <v>0.76365732571551137</v>
      </c>
      <c r="Y27" s="17"/>
      <c r="Z27" s="40">
        <f t="shared" si="4"/>
        <v>-9.9999999999999797E-2</v>
      </c>
      <c r="AA27" s="41">
        <f>COUNTIFS($W$2:$W$481,"&lt;"&amp;Z27,$W$2:$W$481,"&gt;="&amp;Z26)/$C$11</f>
        <v>2.3148148148148147E-3</v>
      </c>
      <c r="AD27" s="17">
        <f t="shared" si="0"/>
        <v>-8.6E-3</v>
      </c>
      <c r="AE27" s="17">
        <f t="shared" si="1"/>
        <v>2.0416320799999998E-2</v>
      </c>
    </row>
    <row r="28" spans="1:31" x14ac:dyDescent="0.2">
      <c r="A28" s="47" t="s">
        <v>47</v>
      </c>
      <c r="B28" s="48">
        <f t="shared" ref="B28:J28" si="16">MIN(M2:M481)</f>
        <v>-0.23231499999999999</v>
      </c>
      <c r="C28" s="48">
        <f t="shared" si="16"/>
        <v>-0.21690000000000001</v>
      </c>
      <c r="D28" s="48">
        <f t="shared" si="16"/>
        <v>-0.2016</v>
      </c>
      <c r="E28" s="48">
        <f t="shared" si="16"/>
        <v>-0.32950000000000002</v>
      </c>
      <c r="F28" s="48">
        <f t="shared" si="16"/>
        <v>-0.30628004980000001</v>
      </c>
      <c r="G28" s="48">
        <f t="shared" si="16"/>
        <v>-0.28284962720000001</v>
      </c>
      <c r="H28" s="48">
        <f t="shared" si="16"/>
        <v>-0.2404</v>
      </c>
      <c r="I28" s="48">
        <f t="shared" si="16"/>
        <v>-0.22428000000000001</v>
      </c>
      <c r="J28" s="49">
        <f t="shared" si="16"/>
        <v>-0.20830000000000001</v>
      </c>
      <c r="L28" s="39">
        <v>29676</v>
      </c>
      <c r="M28" s="4">
        <v>3.5812999999999998E-2</v>
      </c>
      <c r="N28" s="4">
        <v>4.0399999999999998E-2</v>
      </c>
      <c r="O28" s="4">
        <v>4.4900000000000002E-2</v>
      </c>
      <c r="P28" s="4">
        <v>7.9899999999999999E-2</v>
      </c>
      <c r="Q28" s="4">
        <v>8.03018868E-2</v>
      </c>
      <c r="R28" s="4">
        <v>8.0621930300000005E-2</v>
      </c>
      <c r="S28" s="4">
        <v>4.0099999999999997E-2</v>
      </c>
      <c r="T28" s="4">
        <v>4.4229999999999998E-2</v>
      </c>
      <c r="U28" s="4">
        <v>4.82E-2</v>
      </c>
      <c r="W28" s="4">
        <f t="shared" si="2"/>
        <v>7.2193030000000658E-4</v>
      </c>
      <c r="X28" s="34">
        <f t="shared" si="3"/>
        <v>0.76420863307776243</v>
      </c>
      <c r="Y28" s="17"/>
      <c r="Z28" s="40">
        <f t="shared" si="4"/>
        <v>-8.9999999999999802E-2</v>
      </c>
      <c r="AA28" s="41">
        <f>COUNTIFS($W$2:$W$481,"&lt;"&amp;Z28,$W$2:$W$481,"&gt;="&amp;Z27)/$C$11</f>
        <v>2.3148148148148147E-3</v>
      </c>
      <c r="AD28" s="17">
        <f t="shared" si="0"/>
        <v>7.9899999999999999E-2</v>
      </c>
      <c r="AE28" s="17">
        <f t="shared" si="1"/>
        <v>8.0621930300000005E-2</v>
      </c>
    </row>
    <row r="29" spans="1:31" ht="13.5" thickBot="1" x14ac:dyDescent="0.25">
      <c r="A29" s="25" t="s">
        <v>27</v>
      </c>
      <c r="B29" s="37">
        <f t="shared" ref="B29:J29" si="17">STDEV(M2:M481)</f>
        <v>4.8590646252949808E-2</v>
      </c>
      <c r="C29" s="37">
        <f t="shared" si="17"/>
        <v>4.3212750436092226E-2</v>
      </c>
      <c r="D29" s="37">
        <f t="shared" si="17"/>
        <v>4.1572116807208209E-2</v>
      </c>
      <c r="E29" s="37">
        <f t="shared" si="17"/>
        <v>6.4365829809256453E-2</v>
      </c>
      <c r="F29" s="37">
        <f t="shared" si="17"/>
        <v>5.5609933451833814E-2</v>
      </c>
      <c r="G29" s="37">
        <f t="shared" si="17"/>
        <v>4.9812573850764374E-2</v>
      </c>
      <c r="H29" s="37">
        <f t="shared" si="17"/>
        <v>4.9209958060651621E-2</v>
      </c>
      <c r="I29" s="37">
        <f t="shared" si="17"/>
        <v>4.3652061047066947E-2</v>
      </c>
      <c r="J29" s="38">
        <f t="shared" si="17"/>
        <v>4.1686583282908286E-2</v>
      </c>
      <c r="L29" s="39">
        <v>29706</v>
      </c>
      <c r="M29" s="4">
        <v>-3.2667000000000002E-2</v>
      </c>
      <c r="N29" s="4">
        <v>-1.7500000000000002E-2</v>
      </c>
      <c r="O29" s="4">
        <v>-2.3E-3</v>
      </c>
      <c r="P29" s="4">
        <v>1.8200000000000001E-2</v>
      </c>
      <c r="Q29" s="4">
        <v>2.7059755000000001E-2</v>
      </c>
      <c r="R29" s="4">
        <v>3.6740225199999997E-2</v>
      </c>
      <c r="S29" s="4">
        <v>-2.75E-2</v>
      </c>
      <c r="T29" s="4">
        <v>-1.291E-2</v>
      </c>
      <c r="U29" s="4">
        <v>1.5E-3</v>
      </c>
      <c r="W29" s="4">
        <f t="shared" si="2"/>
        <v>1.8540225199999996E-2</v>
      </c>
      <c r="X29" s="34">
        <f t="shared" si="3"/>
        <v>0.77837723323480834</v>
      </c>
      <c r="Y29" s="17"/>
      <c r="Z29" s="40">
        <f t="shared" si="4"/>
        <v>-7.9999999999999807E-2</v>
      </c>
      <c r="AA29" s="41">
        <f>COUNTIFS($W$2:$W$481,"&lt;"&amp;Z29,$W$2:$W$481,"&gt;="&amp;Z28)/$C$11</f>
        <v>2.3148148148148147E-3</v>
      </c>
      <c r="AD29" s="17">
        <f t="shared" si="0"/>
        <v>1.8200000000000001E-2</v>
      </c>
      <c r="AE29" s="17">
        <f t="shared" si="1"/>
        <v>3.6740225199999997E-2</v>
      </c>
    </row>
    <row r="30" spans="1:31" ht="13.5" thickBot="1" x14ac:dyDescent="0.25">
      <c r="A30" s="67"/>
      <c r="B30" s="68"/>
      <c r="C30" s="68"/>
      <c r="D30" s="68"/>
      <c r="E30" s="68"/>
      <c r="F30" s="68"/>
      <c r="G30" s="68"/>
      <c r="H30" s="68"/>
      <c r="I30" s="68"/>
      <c r="J30" s="69"/>
      <c r="L30" s="39">
        <v>29737</v>
      </c>
      <c r="M30" s="4">
        <v>1.0345999999999999E-2</v>
      </c>
      <c r="N30" s="4">
        <v>8.8999999999999999E-3</v>
      </c>
      <c r="O30" s="4">
        <v>7.4999999999999997E-3</v>
      </c>
      <c r="P30" s="4">
        <v>4.7800000000000002E-2</v>
      </c>
      <c r="Q30" s="4">
        <v>3.3330310199999998E-2</v>
      </c>
      <c r="R30" s="4">
        <v>1.7579249200000001E-2</v>
      </c>
      <c r="S30" s="4">
        <v>1.43E-2</v>
      </c>
      <c r="T30" s="4">
        <v>1.129E-2</v>
      </c>
      <c r="U30" s="4">
        <v>8.5000000000000006E-3</v>
      </c>
      <c r="W30" s="4">
        <f t="shared" si="2"/>
        <v>-3.0220750800000001E-2</v>
      </c>
      <c r="X30" s="34">
        <f t="shared" si="3"/>
        <v>0.75485408884082572</v>
      </c>
      <c r="Y30" s="17"/>
      <c r="Z30" s="40">
        <f t="shared" si="4"/>
        <v>-6.9999999999999812E-2</v>
      </c>
      <c r="AA30" s="41">
        <f>COUNTIFS($W$2:$W$481,"&lt;"&amp;Z30,$W$2:$W$481,"&gt;="&amp;Z29)/$C$11</f>
        <v>6.9444444444444441E-3</v>
      </c>
      <c r="AD30" s="17">
        <f t="shared" si="0"/>
        <v>4.7800000000000002E-2</v>
      </c>
      <c r="AE30" s="17">
        <f t="shared" si="1"/>
        <v>1.7579249200000001E-2</v>
      </c>
    </row>
    <row r="31" spans="1:31" x14ac:dyDescent="0.2">
      <c r="A31" s="20" t="s">
        <v>49</v>
      </c>
      <c r="B31" s="21">
        <f t="shared" ref="B31:J31" si="18">(1+B26-B29^2/2)^12-1</f>
        <v>0.11076254953596121</v>
      </c>
      <c r="C31" s="21">
        <f t="shared" si="18"/>
        <v>0.11556033911234609</v>
      </c>
      <c r="D31" s="21">
        <f t="shared" si="18"/>
        <v>0.11679648585956626</v>
      </c>
      <c r="E31" s="21">
        <f t="shared" si="18"/>
        <v>9.484508298670824E-2</v>
      </c>
      <c r="F31" s="21">
        <f t="shared" si="18"/>
        <v>0.11144907022669925</v>
      </c>
      <c r="G31" s="21">
        <f t="shared" si="18"/>
        <v>0.12458750714426481</v>
      </c>
      <c r="H31" s="21">
        <f t="shared" si="18"/>
        <v>0.10928200600607219</v>
      </c>
      <c r="I31" s="21">
        <f t="shared" si="18"/>
        <v>0.11504068588818739</v>
      </c>
      <c r="J31" s="22">
        <f t="shared" si="18"/>
        <v>0.11731160845106237</v>
      </c>
      <c r="L31" s="39">
        <v>29767</v>
      </c>
      <c r="M31" s="4">
        <v>-2.4236000000000001E-2</v>
      </c>
      <c r="N31" s="4">
        <v>-8.9999999999999993E-3</v>
      </c>
      <c r="O31" s="4">
        <v>5.8999999999999999E-3</v>
      </c>
      <c r="P31" s="4">
        <v>-5.6000000000000001E-2</v>
      </c>
      <c r="Q31" s="4">
        <v>-2.2688375E-2</v>
      </c>
      <c r="R31" s="4">
        <v>1.42623791E-2</v>
      </c>
      <c r="S31" s="4">
        <v>-2.7699999999999999E-2</v>
      </c>
      <c r="T31" s="4">
        <v>-1.0500000000000001E-2</v>
      </c>
      <c r="U31" s="4">
        <v>6.7000000000000002E-3</v>
      </c>
      <c r="W31" s="4">
        <f t="shared" si="2"/>
        <v>7.0262379099999994E-2</v>
      </c>
      <c r="X31" s="34">
        <f t="shared" si="3"/>
        <v>0.80789193299614481</v>
      </c>
      <c r="Y31" s="17"/>
      <c r="Z31" s="40">
        <f t="shared" si="4"/>
        <v>-5.999999999999981E-2</v>
      </c>
      <c r="AA31" s="41">
        <f>COUNTIFS($W$2:$W$481,"&lt;"&amp;Z31,$W$2:$W$481,"&gt;="&amp;Z30)/$C$11</f>
        <v>6.9444444444444441E-3</v>
      </c>
      <c r="AD31" s="17">
        <f t="shared" si="0"/>
        <v>-5.6000000000000001E-2</v>
      </c>
      <c r="AE31" s="17">
        <f t="shared" si="1"/>
        <v>1.42623791E-2</v>
      </c>
    </row>
    <row r="32" spans="1:31" x14ac:dyDescent="0.2">
      <c r="A32" s="28" t="s">
        <v>50</v>
      </c>
      <c r="B32" s="29">
        <f>B31+B33^2/2</f>
        <v>0.12492885495563703</v>
      </c>
      <c r="C32" s="29">
        <f t="shared" ref="C32:J32" si="19">C31+C33^2/2</f>
        <v>0.12676438991385802</v>
      </c>
      <c r="D32" s="29">
        <f t="shared" si="19"/>
        <v>0.12716593123455924</v>
      </c>
      <c r="E32" s="29">
        <f t="shared" si="19"/>
        <v>0.11970284326891324</v>
      </c>
      <c r="F32" s="29">
        <f t="shared" si="19"/>
        <v>0.13000385841780357</v>
      </c>
      <c r="G32" s="29">
        <f t="shared" si="19"/>
        <v>0.13947526222609194</v>
      </c>
      <c r="H32" s="29">
        <f t="shared" si="19"/>
        <v>0.12381172584005873</v>
      </c>
      <c r="I32" s="29">
        <f t="shared" si="19"/>
        <v>0.12647370049012854</v>
      </c>
      <c r="J32" s="52">
        <f t="shared" si="19"/>
        <v>0.12773823580587945</v>
      </c>
      <c r="L32" s="39">
        <v>29798</v>
      </c>
      <c r="M32" s="4">
        <v>9.0480000000000005E-3</v>
      </c>
      <c r="N32" s="4">
        <v>4.0000000000000002E-4</v>
      </c>
      <c r="O32" s="4">
        <v>-8.3999999999999995E-3</v>
      </c>
      <c r="P32" s="4">
        <v>-2.8199999999999999E-2</v>
      </c>
      <c r="Q32" s="4">
        <v>-2.4382577499999999E-2</v>
      </c>
      <c r="R32" s="4">
        <v>-2.0691416399999999E-2</v>
      </c>
      <c r="S32" s="4">
        <v>5.1999999999999998E-3</v>
      </c>
      <c r="T32" s="4">
        <v>-2.1199999999999999E-3</v>
      </c>
      <c r="U32" s="4">
        <v>-9.5999999999999992E-3</v>
      </c>
      <c r="W32" s="4">
        <f t="shared" si="2"/>
        <v>7.5085836000000003E-3</v>
      </c>
      <c r="X32" s="34">
        <f t="shared" si="3"/>
        <v>0.81395805711481195</v>
      </c>
      <c r="Y32" s="17"/>
      <c r="Z32" s="40">
        <f t="shared" si="4"/>
        <v>-4.9999999999999808E-2</v>
      </c>
      <c r="AA32" s="41">
        <f>COUNTIFS($W$2:$W$481,"&lt;"&amp;Z32,$W$2:$W$481,"&gt;="&amp;Z31)/$C$11</f>
        <v>9.2592592592592587E-3</v>
      </c>
      <c r="AD32" s="17">
        <f t="shared" si="0"/>
        <v>-2.8199999999999999E-2</v>
      </c>
      <c r="AE32" s="17">
        <f t="shared" si="1"/>
        <v>-2.0691416399999999E-2</v>
      </c>
    </row>
    <row r="33" spans="1:31" ht="13.5" thickBot="1" x14ac:dyDescent="0.25">
      <c r="A33" s="18" t="s">
        <v>32</v>
      </c>
      <c r="B33" s="14">
        <f>B29*12^0.5</f>
        <v>0.1683229361654307</v>
      </c>
      <c r="C33" s="14">
        <f t="shared" ref="C33:J33" si="20">C29*12^0.5</f>
        <v>0.14969335858021179</v>
      </c>
      <c r="D33" s="14">
        <f t="shared" si="20"/>
        <v>0.14401003697654535</v>
      </c>
      <c r="E33" s="14">
        <f t="shared" si="20"/>
        <v>0.22296977500192711</v>
      </c>
      <c r="F33" s="14">
        <f t="shared" si="20"/>
        <v>0.19263846028820056</v>
      </c>
      <c r="G33" s="14">
        <f t="shared" si="20"/>
        <v>0.17255581753060154</v>
      </c>
      <c r="H33" s="14">
        <f t="shared" si="20"/>
        <v>0.17046829519876444</v>
      </c>
      <c r="I33" s="14">
        <f t="shared" si="20"/>
        <v>0.15121517517723645</v>
      </c>
      <c r="J33" s="15">
        <f t="shared" si="20"/>
        <v>0.14440656047989711</v>
      </c>
      <c r="L33" s="39">
        <v>29829</v>
      </c>
      <c r="M33" s="4">
        <v>-6.4439999999999997E-2</v>
      </c>
      <c r="N33" s="4">
        <v>-5.4600000000000003E-2</v>
      </c>
      <c r="O33" s="4">
        <v>-4.4900000000000002E-2</v>
      </c>
      <c r="P33" s="4">
        <v>-9.8000000000000004E-2</v>
      </c>
      <c r="Q33" s="4">
        <v>-7.7415197699999994E-2</v>
      </c>
      <c r="R33" s="4">
        <v>-5.5817815100000001E-2</v>
      </c>
      <c r="S33" s="4">
        <v>-6.7799999999999999E-2</v>
      </c>
      <c r="T33" s="4">
        <v>-5.7187859700000003E-2</v>
      </c>
      <c r="U33" s="4">
        <v>-4.5999999999999999E-2</v>
      </c>
      <c r="W33" s="4">
        <f t="shared" si="2"/>
        <v>4.2182184900000003E-2</v>
      </c>
      <c r="X33" s="34">
        <f t="shared" si="3"/>
        <v>0.84829258638087368</v>
      </c>
      <c r="Y33" s="17"/>
      <c r="Z33" s="40">
        <f t="shared" si="4"/>
        <v>-3.9999999999999807E-2</v>
      </c>
      <c r="AA33" s="41">
        <f>COUNTIFS($W$2:$W$481,"&lt;"&amp;Z33,$W$2:$W$481,"&gt;="&amp;Z32)/$C$11</f>
        <v>2.0833333333333332E-2</v>
      </c>
      <c r="AD33" s="17">
        <f t="shared" si="0"/>
        <v>-9.8000000000000004E-2</v>
      </c>
      <c r="AE33" s="17">
        <f t="shared" si="1"/>
        <v>-5.5817815100000001E-2</v>
      </c>
    </row>
    <row r="34" spans="1:31" x14ac:dyDescent="0.2">
      <c r="A34" s="8" t="s">
        <v>19</v>
      </c>
      <c r="B34" s="16">
        <v>43535</v>
      </c>
      <c r="L34" s="39">
        <v>29859</v>
      </c>
      <c r="M34" s="4">
        <v>-7.0871000000000003E-2</v>
      </c>
      <c r="N34" s="4">
        <v>-6.0900000000000003E-2</v>
      </c>
      <c r="O34" s="4">
        <v>-5.11E-2</v>
      </c>
      <c r="P34" s="4">
        <v>-0.1021</v>
      </c>
      <c r="Q34" s="4">
        <v>-8.3811424300000006E-2</v>
      </c>
      <c r="R34" s="4">
        <v>-6.5594191999999996E-2</v>
      </c>
      <c r="S34" s="4">
        <v>-7.3899999999999993E-2</v>
      </c>
      <c r="T34" s="4">
        <v>-6.3034119400000005E-2</v>
      </c>
      <c r="U34" s="4">
        <v>-5.2499999999999998E-2</v>
      </c>
      <c r="W34" s="4">
        <f t="shared" si="2"/>
        <v>3.6505808000000001E-2</v>
      </c>
      <c r="X34" s="34">
        <f t="shared" si="3"/>
        <v>0.8792601926671173</v>
      </c>
      <c r="Y34" s="17"/>
      <c r="Z34" s="40">
        <f t="shared" si="4"/>
        <v>-2.9999999999999805E-2</v>
      </c>
      <c r="AA34" s="41">
        <f>COUNTIFS($W$2:$W$481,"&lt;"&amp;Z34,$W$2:$W$481,"&gt;="&amp;Z33)/$C$11</f>
        <v>6.0185185185185182E-2</v>
      </c>
      <c r="AD34" s="17">
        <f t="shared" si="0"/>
        <v>-0.1021</v>
      </c>
      <c r="AE34" s="17">
        <f t="shared" si="1"/>
        <v>-6.5594191999999996E-2</v>
      </c>
    </row>
    <row r="35" spans="1:31" x14ac:dyDescent="0.2">
      <c r="B35" s="17"/>
      <c r="C35" s="17"/>
      <c r="D35" s="17"/>
      <c r="E35" s="17"/>
      <c r="F35" s="17"/>
      <c r="G35" s="17"/>
      <c r="H35" s="17"/>
      <c r="I35" s="17"/>
      <c r="J35" s="17"/>
      <c r="L35" s="39">
        <v>29890</v>
      </c>
      <c r="M35" s="4">
        <v>7.8881000000000007E-2</v>
      </c>
      <c r="N35" s="4">
        <v>5.7599999999999998E-2</v>
      </c>
      <c r="O35" s="4">
        <v>3.6299999999999999E-2</v>
      </c>
      <c r="P35" s="4">
        <v>0.10349999999999999</v>
      </c>
      <c r="Q35" s="4">
        <v>8.4671930300000003E-2</v>
      </c>
      <c r="R35" s="4">
        <v>6.5771059000000007E-2</v>
      </c>
      <c r="S35" s="4">
        <v>8.1299999999999997E-2</v>
      </c>
      <c r="T35" s="4">
        <v>6.0429999999999998E-2</v>
      </c>
      <c r="U35" s="4">
        <v>3.9199999999999999E-2</v>
      </c>
      <c r="W35" s="4">
        <f t="shared" si="2"/>
        <v>-3.7728940999999988E-2</v>
      </c>
      <c r="X35" s="34">
        <f t="shared" si="3"/>
        <v>0.84608663673433093</v>
      </c>
      <c r="Y35" s="17"/>
      <c r="Z35" s="40">
        <f t="shared" si="4"/>
        <v>-1.9999999999999803E-2</v>
      </c>
      <c r="AA35" s="41">
        <f>COUNTIFS($W$2:$W$481,"&lt;"&amp;Z35,$W$2:$W$481,"&gt;="&amp;Z34)/$C$11</f>
        <v>7.6388888888888895E-2</v>
      </c>
      <c r="AD35" s="17">
        <f t="shared" si="0"/>
        <v>0.10349999999999999</v>
      </c>
      <c r="AE35" s="17">
        <f t="shared" si="1"/>
        <v>6.5771059000000007E-2</v>
      </c>
    </row>
    <row r="36" spans="1:31" x14ac:dyDescent="0.2">
      <c r="C36" s="5"/>
      <c r="L36" s="39">
        <v>29920</v>
      </c>
      <c r="M36" s="4">
        <v>4.2345000000000001E-2</v>
      </c>
      <c r="N36" s="4">
        <v>4.7E-2</v>
      </c>
      <c r="O36" s="4">
        <v>5.2200000000000003E-2</v>
      </c>
      <c r="P36" s="4">
        <v>1.9300000000000001E-2</v>
      </c>
      <c r="Q36" s="4">
        <v>3.2128514099999998E-2</v>
      </c>
      <c r="R36" s="4">
        <v>4.6141219800000001E-2</v>
      </c>
      <c r="S36" s="4">
        <v>0.04</v>
      </c>
      <c r="T36" s="4">
        <v>4.564E-2</v>
      </c>
      <c r="U36" s="4">
        <v>5.16E-2</v>
      </c>
      <c r="W36" s="4">
        <f t="shared" si="2"/>
        <v>2.68412198E-2</v>
      </c>
      <c r="X36" s="34">
        <f t="shared" si="3"/>
        <v>0.86879663412075991</v>
      </c>
      <c r="Y36" s="17"/>
      <c r="Z36" s="40">
        <f t="shared" si="4"/>
        <v>-9.9999999999998024E-3</v>
      </c>
      <c r="AA36" s="41">
        <f>COUNTIFS($W$2:$W$481,"&lt;"&amp;Z36,$W$2:$W$481,"&gt;="&amp;Z35)/$C$11</f>
        <v>0.15509259259259259</v>
      </c>
      <c r="AD36" s="17">
        <f t="shared" si="0"/>
        <v>1.9300000000000001E-2</v>
      </c>
      <c r="AE36" s="17">
        <f t="shared" si="1"/>
        <v>4.6141219800000001E-2</v>
      </c>
    </row>
    <row r="37" spans="1:31" x14ac:dyDescent="0.2">
      <c r="A37" s="6" t="s">
        <v>11</v>
      </c>
      <c r="B37" s="7">
        <v>2</v>
      </c>
      <c r="C37" s="5"/>
      <c r="G37" s="9"/>
      <c r="H37" s="9"/>
      <c r="L37" s="39">
        <v>29951</v>
      </c>
      <c r="M37" s="4">
        <v>-3.1393999999999998E-2</v>
      </c>
      <c r="N37" s="4">
        <v>-2.9100000000000001E-2</v>
      </c>
      <c r="O37" s="4">
        <v>-2.6800000000000001E-2</v>
      </c>
      <c r="P37" s="4">
        <v>-1.9400000000000001E-2</v>
      </c>
      <c r="Q37" s="4">
        <v>-1.60019455E-2</v>
      </c>
      <c r="R37" s="4">
        <v>-1.3147429800000001E-2</v>
      </c>
      <c r="S37" s="4">
        <v>-3.0200000000000001E-2</v>
      </c>
      <c r="T37" s="4">
        <v>-2.7879999999999999E-2</v>
      </c>
      <c r="U37" s="4">
        <v>-2.5399999999999999E-2</v>
      </c>
      <c r="W37" s="4">
        <f t="shared" si="2"/>
        <v>6.2525701999999999E-3</v>
      </c>
      <c r="X37" s="34">
        <f t="shared" si="3"/>
        <v>0.87422884606512374</v>
      </c>
      <c r="Y37" s="17"/>
      <c r="Z37" s="40">
        <f t="shared" si="4"/>
        <v>1.9775847626135601E-16</v>
      </c>
      <c r="AA37" s="41">
        <f>COUNTIFS($W$2:$W$481,"&lt;"&amp;Z37,$W$2:$W$481,"&gt;="&amp;Z36)/$C$11</f>
        <v>0.21759259259259259</v>
      </c>
      <c r="AD37" s="17">
        <f t="shared" si="0"/>
        <v>-1.9400000000000001E-2</v>
      </c>
      <c r="AE37" s="17">
        <f t="shared" si="1"/>
        <v>-1.3147429800000001E-2</v>
      </c>
    </row>
    <row r="38" spans="1:31" x14ac:dyDescent="0.2">
      <c r="A38" s="6" t="s">
        <v>10</v>
      </c>
      <c r="B38" s="7">
        <v>1</v>
      </c>
      <c r="C38" s="5"/>
      <c r="G38" s="9"/>
      <c r="L38" s="39">
        <v>29982</v>
      </c>
      <c r="M38" s="4">
        <v>-2.572E-2</v>
      </c>
      <c r="N38" s="4">
        <v>-2.4899999999999999E-2</v>
      </c>
      <c r="O38" s="4">
        <v>-2.41E-2</v>
      </c>
      <c r="P38" s="4">
        <v>-4.9000000000000002E-2</v>
      </c>
      <c r="Q38" s="4">
        <v>-3.4995798500000001E-2</v>
      </c>
      <c r="R38" s="4">
        <v>-2.0702094899999999E-2</v>
      </c>
      <c r="S38" s="4">
        <v>-2.81E-2</v>
      </c>
      <c r="T38" s="4">
        <v>-2.5860000000000001E-2</v>
      </c>
      <c r="U38" s="4">
        <v>-2.3800000000000002E-2</v>
      </c>
      <c r="W38" s="4">
        <f t="shared" si="2"/>
        <v>2.8297905100000003E-2</v>
      </c>
      <c r="X38" s="34">
        <f t="shared" si="3"/>
        <v>0.89896769098675722</v>
      </c>
      <c r="Y38" s="17"/>
      <c r="Z38" s="40">
        <f t="shared" si="4"/>
        <v>1.0000000000000198E-2</v>
      </c>
      <c r="AA38" s="41">
        <f>COUNTIFS($W$2:$W$481,"&lt;"&amp;Z38,$W$2:$W$481,"&gt;="&amp;Z37)/$C$11</f>
        <v>0.19212962962962962</v>
      </c>
      <c r="AD38" s="17">
        <f t="shared" si="0"/>
        <v>-4.9000000000000002E-2</v>
      </c>
      <c r="AE38" s="17">
        <f t="shared" si="1"/>
        <v>-2.0702094899999999E-2</v>
      </c>
    </row>
    <row r="39" spans="1:31" x14ac:dyDescent="0.2">
      <c r="A39" s="6" t="s">
        <v>12</v>
      </c>
      <c r="B39" s="7">
        <v>3</v>
      </c>
      <c r="C39" s="5"/>
      <c r="L39" s="39">
        <v>30010</v>
      </c>
      <c r="M39" s="4">
        <v>-6.4180000000000001E-2</v>
      </c>
      <c r="N39" s="4">
        <v>-5.0900000000000001E-2</v>
      </c>
      <c r="O39" s="4">
        <v>-3.7900000000000003E-2</v>
      </c>
      <c r="P39" s="4">
        <v>-7.0900000000000005E-2</v>
      </c>
      <c r="Q39" s="4">
        <v>-4.96337653E-2</v>
      </c>
      <c r="R39" s="4">
        <v>-2.85800662E-2</v>
      </c>
      <c r="S39" s="4">
        <v>-6.4799999999999996E-2</v>
      </c>
      <c r="T39" s="4">
        <v>-5.092E-2</v>
      </c>
      <c r="U39" s="4">
        <v>-3.6999999999999998E-2</v>
      </c>
      <c r="W39" s="4">
        <f t="shared" si="2"/>
        <v>4.2319933800000001E-2</v>
      </c>
      <c r="X39" s="34">
        <f t="shared" si="3"/>
        <v>0.93701194415765565</v>
      </c>
      <c r="Y39" s="17"/>
      <c r="Z39" s="40">
        <f t="shared" si="4"/>
        <v>2.0000000000000198E-2</v>
      </c>
      <c r="AA39" s="41">
        <f>COUNTIFS($W$2:$W$481,"&lt;"&amp;Z39,$W$2:$W$481,"&gt;="&amp;Z38)/$C$11</f>
        <v>0.12962962962962962</v>
      </c>
      <c r="AD39" s="17">
        <f t="shared" si="0"/>
        <v>-7.0900000000000005E-2</v>
      </c>
      <c r="AE39" s="17">
        <f t="shared" si="1"/>
        <v>-2.85800662E-2</v>
      </c>
    </row>
    <row r="40" spans="1:31" x14ac:dyDescent="0.2">
      <c r="A40" s="6" t="s">
        <v>14</v>
      </c>
      <c r="B40" s="7">
        <v>5</v>
      </c>
      <c r="C40" s="5"/>
      <c r="K40" s="3"/>
      <c r="L40" s="39">
        <v>30041</v>
      </c>
      <c r="M40" s="4">
        <v>-2.0944000000000001E-2</v>
      </c>
      <c r="N40" s="4">
        <v>-9.1000000000000004E-3</v>
      </c>
      <c r="O40" s="4">
        <v>2.5000000000000001E-3</v>
      </c>
      <c r="P40" s="4">
        <v>-2.75E-2</v>
      </c>
      <c r="Q40" s="4">
        <v>-1.1264417400000001E-2</v>
      </c>
      <c r="R40" s="4">
        <v>3.5673943999999999E-3</v>
      </c>
      <c r="S40" s="4">
        <v>-2.1600000000000001E-2</v>
      </c>
      <c r="T40" s="4">
        <v>-9.0299999999999998E-3</v>
      </c>
      <c r="U40" s="4">
        <v>2.5999999999999999E-3</v>
      </c>
      <c r="W40" s="4">
        <f t="shared" si="2"/>
        <v>3.10673944E-2</v>
      </c>
      <c r="X40" s="34">
        <f t="shared" si="3"/>
        <v>0.96612246378431221</v>
      </c>
      <c r="Y40" s="17"/>
      <c r="Z40" s="40">
        <f t="shared" si="4"/>
        <v>3.00000000000002E-2</v>
      </c>
      <c r="AA40" s="41">
        <f>COUNTIFS($W$2:$W$481,"&lt;"&amp;Z40,$W$2:$W$481,"&gt;="&amp;Z39)/$C$11</f>
        <v>7.8703703703703706E-2</v>
      </c>
      <c r="AD40" s="17">
        <f t="shared" si="0"/>
        <v>-2.75E-2</v>
      </c>
      <c r="AE40" s="17">
        <f t="shared" si="1"/>
        <v>3.5673943999999999E-3</v>
      </c>
    </row>
    <row r="41" spans="1:31" x14ac:dyDescent="0.2">
      <c r="A41" s="6" t="s">
        <v>13</v>
      </c>
      <c r="B41" s="7">
        <v>4</v>
      </c>
      <c r="C41" s="5"/>
      <c r="K41" s="3"/>
      <c r="L41" s="39">
        <v>30071</v>
      </c>
      <c r="M41" s="4">
        <v>5.2131999999999998E-2</v>
      </c>
      <c r="N41" s="4">
        <v>4.1099999999999998E-2</v>
      </c>
      <c r="O41" s="4">
        <v>2.98E-2</v>
      </c>
      <c r="P41" s="4">
        <v>6.1699999999999998E-2</v>
      </c>
      <c r="Q41" s="4">
        <v>5.32570183E-2</v>
      </c>
      <c r="R41" s="4">
        <v>4.4471243600000002E-2</v>
      </c>
      <c r="S41" s="4">
        <v>5.3100000000000001E-2</v>
      </c>
      <c r="T41" s="4">
        <v>4.2209999999999998E-2</v>
      </c>
      <c r="U41" s="4">
        <v>3.1300000000000001E-2</v>
      </c>
      <c r="W41" s="4">
        <f t="shared" si="2"/>
        <v>-1.7228756399999996E-2</v>
      </c>
      <c r="X41" s="34">
        <f t="shared" si="3"/>
        <v>0.94947737520320452</v>
      </c>
      <c r="Y41" s="17"/>
      <c r="Z41" s="40">
        <f t="shared" si="4"/>
        <v>4.0000000000000202E-2</v>
      </c>
      <c r="AA41" s="41">
        <f>COUNTIFS($W$2:$W$481,"&lt;"&amp;Z41,$W$2:$W$481,"&gt;="&amp;Z40)/$C$11</f>
        <v>4.3981481481481483E-2</v>
      </c>
      <c r="AD41" s="17">
        <f t="shared" si="0"/>
        <v>6.1699999999999998E-2</v>
      </c>
      <c r="AE41" s="17">
        <f t="shared" si="1"/>
        <v>4.4471243600000002E-2</v>
      </c>
    </row>
    <row r="42" spans="1:31" x14ac:dyDescent="0.2">
      <c r="A42" s="6" t="s">
        <v>15</v>
      </c>
      <c r="B42" s="7">
        <v>6</v>
      </c>
      <c r="L42" s="39">
        <v>30102</v>
      </c>
      <c r="M42" s="4">
        <v>-3.6398E-2</v>
      </c>
      <c r="N42" s="4">
        <v>-2.6700000000000002E-2</v>
      </c>
      <c r="O42" s="4">
        <v>-1.6899999999999998E-2</v>
      </c>
      <c r="P42" s="4">
        <v>-3.4700000000000002E-2</v>
      </c>
      <c r="Q42" s="4">
        <v>-2.8257944300000001E-2</v>
      </c>
      <c r="R42" s="4">
        <v>-2.1899174699999999E-2</v>
      </c>
      <c r="S42" s="4">
        <v>-3.6200000000000003E-2</v>
      </c>
      <c r="T42" s="4">
        <v>-2.708E-2</v>
      </c>
      <c r="U42" s="4">
        <v>-1.7399999999999999E-2</v>
      </c>
      <c r="W42" s="4">
        <f t="shared" si="2"/>
        <v>1.2800825300000002E-2</v>
      </c>
      <c r="X42" s="34">
        <f t="shared" si="3"/>
        <v>0.96163146920948328</v>
      </c>
      <c r="Y42" s="17"/>
      <c r="Z42" s="40">
        <f t="shared" si="4"/>
        <v>5.0000000000000204E-2</v>
      </c>
      <c r="AA42" s="41">
        <f>COUNTIFS($W$2:$W$481,"&lt;"&amp;Z42,$W$2:$W$481,"&gt;="&amp;Z41)/$C$11</f>
        <v>3.9351851851851853E-2</v>
      </c>
      <c r="AD42" s="17">
        <f t="shared" si="0"/>
        <v>-3.4700000000000002E-2</v>
      </c>
      <c r="AE42" s="17">
        <f t="shared" si="1"/>
        <v>-2.1899174699999999E-2</v>
      </c>
    </row>
    <row r="43" spans="1:31" x14ac:dyDescent="0.2">
      <c r="A43" s="6" t="s">
        <v>17</v>
      </c>
      <c r="B43" s="7">
        <v>8</v>
      </c>
      <c r="L43" s="39">
        <v>30132</v>
      </c>
      <c r="M43" s="4">
        <v>-2.1572000000000001E-2</v>
      </c>
      <c r="N43" s="4">
        <v>-2.29E-2</v>
      </c>
      <c r="O43" s="4">
        <v>-2.4299999999999999E-2</v>
      </c>
      <c r="P43" s="4">
        <v>-4.1799999999999997E-2</v>
      </c>
      <c r="Q43" s="4">
        <v>-3.7015338699999997E-2</v>
      </c>
      <c r="R43" s="4">
        <v>-3.1417232500000003E-2</v>
      </c>
      <c r="S43" s="4">
        <v>-2.3599999999999999E-2</v>
      </c>
      <c r="T43" s="4">
        <v>-2.4289999999999999E-2</v>
      </c>
      <c r="U43" s="4">
        <v>-2.5000000000000001E-2</v>
      </c>
      <c r="W43" s="4">
        <f t="shared" si="2"/>
        <v>1.0382767499999994E-2</v>
      </c>
      <c r="X43" s="34">
        <f t="shared" si="3"/>
        <v>0.97161586517496867</v>
      </c>
      <c r="Y43" s="17"/>
      <c r="Z43" s="40">
        <f t="shared" si="4"/>
        <v>6.0000000000000206E-2</v>
      </c>
      <c r="AA43" s="41">
        <f>COUNTIFS($W$2:$W$481,"&lt;"&amp;Z43,$W$2:$W$481,"&gt;="&amp;Z42)/$C$11</f>
        <v>2.5462962962962962E-2</v>
      </c>
      <c r="AD43" s="17">
        <f t="shared" si="0"/>
        <v>-4.1799999999999997E-2</v>
      </c>
      <c r="AE43" s="17">
        <f t="shared" si="1"/>
        <v>-3.1417232500000003E-2</v>
      </c>
    </row>
    <row r="44" spans="1:31" x14ac:dyDescent="0.2">
      <c r="A44" s="6" t="s">
        <v>16</v>
      </c>
      <c r="B44" s="7">
        <v>7</v>
      </c>
      <c r="C44" s="3"/>
      <c r="D44" s="3"/>
      <c r="E44" s="3"/>
      <c r="F44" s="3"/>
      <c r="G44" s="3"/>
      <c r="H44" s="3"/>
      <c r="I44" s="3"/>
      <c r="J44" s="3"/>
      <c r="L44" s="39">
        <v>30163</v>
      </c>
      <c r="M44" s="4">
        <v>-1.2744999999999999E-2</v>
      </c>
      <c r="N44" s="4">
        <v>-2.0799999999999999E-2</v>
      </c>
      <c r="O44" s="4">
        <v>-2.9000000000000001E-2</v>
      </c>
      <c r="P44" s="4">
        <v>-0.02</v>
      </c>
      <c r="Q44" s="4">
        <v>-1.4656269E-2</v>
      </c>
      <c r="R44" s="4">
        <v>-9.1522688999999997E-3</v>
      </c>
      <c r="S44" s="4">
        <v>-1.35E-2</v>
      </c>
      <c r="T44" s="4">
        <v>-2.036E-2</v>
      </c>
      <c r="U44" s="4">
        <v>-2.7E-2</v>
      </c>
      <c r="W44" s="4">
        <f t="shared" si="2"/>
        <v>1.0847731100000001E-2</v>
      </c>
      <c r="X44" s="34">
        <f t="shared" si="3"/>
        <v>0.98215569281288051</v>
      </c>
      <c r="Y44" s="17"/>
      <c r="Z44" s="40">
        <f t="shared" si="4"/>
        <v>7.0000000000000201E-2</v>
      </c>
      <c r="AA44" s="41">
        <f>COUNTIFS($W$2:$W$481,"&lt;"&amp;Z44,$W$2:$W$481,"&gt;="&amp;Z43)/$C$11</f>
        <v>1.1574074074074073E-2</v>
      </c>
      <c r="AD44" s="17">
        <f t="shared" si="0"/>
        <v>-0.02</v>
      </c>
      <c r="AE44" s="17">
        <f t="shared" si="1"/>
        <v>-9.1522688999999997E-3</v>
      </c>
    </row>
    <row r="45" spans="1:31" x14ac:dyDescent="0.2">
      <c r="A45" s="6" t="s">
        <v>18</v>
      </c>
      <c r="B45" s="7">
        <v>9</v>
      </c>
      <c r="C45" s="3"/>
      <c r="D45" s="3"/>
      <c r="E45" s="3"/>
      <c r="F45" s="3"/>
      <c r="G45" s="3"/>
      <c r="H45" s="3"/>
      <c r="I45" s="3"/>
      <c r="J45" s="3"/>
      <c r="L45" s="39">
        <v>30194</v>
      </c>
      <c r="M45" s="4">
        <v>0.11101999999999999</v>
      </c>
      <c r="N45" s="4">
        <v>0.123</v>
      </c>
      <c r="O45" s="4">
        <v>0.13669999999999999</v>
      </c>
      <c r="P45" s="4">
        <v>7.5300000000000006E-2</v>
      </c>
      <c r="Q45" s="4">
        <v>7.9872025099999994E-2</v>
      </c>
      <c r="R45" s="4">
        <v>8.7202014899999999E-2</v>
      </c>
      <c r="S45" s="4">
        <v>0.1076</v>
      </c>
      <c r="T45" s="4">
        <v>0.11978999999999999</v>
      </c>
      <c r="U45" s="4">
        <v>0.1318</v>
      </c>
      <c r="W45" s="4">
        <f t="shared" si="2"/>
        <v>1.1902014899999994E-2</v>
      </c>
      <c r="X45" s="34">
        <f t="shared" si="3"/>
        <v>0.99384532450285923</v>
      </c>
      <c r="Y45" s="17"/>
      <c r="Z45" s="40">
        <f t="shared" si="4"/>
        <v>8.0000000000000196E-2</v>
      </c>
      <c r="AA45" s="41">
        <f>COUNTIFS($W$2:$W$481,"&lt;"&amp;Z45,$W$2:$W$481,"&gt;="&amp;Z44)/$C$11</f>
        <v>1.3888888888888888E-2</v>
      </c>
      <c r="AD45" s="17">
        <f t="shared" si="0"/>
        <v>7.5300000000000006E-2</v>
      </c>
      <c r="AE45" s="17">
        <f t="shared" si="1"/>
        <v>8.7202014899999999E-2</v>
      </c>
    </row>
    <row r="46" spans="1:31" x14ac:dyDescent="0.2">
      <c r="L46" s="39">
        <v>30224</v>
      </c>
      <c r="M46" s="4">
        <v>2.2447000000000002E-2</v>
      </c>
      <c r="N46" s="4">
        <v>1.47E-2</v>
      </c>
      <c r="O46" s="4">
        <v>7.1000000000000004E-3</v>
      </c>
      <c r="P46" s="4">
        <v>3.8300000000000001E-2</v>
      </c>
      <c r="Q46" s="4">
        <v>3.8931337400000002E-2</v>
      </c>
      <c r="R46" s="4">
        <v>3.6456593599999997E-2</v>
      </c>
      <c r="S46" s="4">
        <v>2.3900000000000001E-2</v>
      </c>
      <c r="T46" s="4">
        <v>1.6899999999999998E-2</v>
      </c>
      <c r="U46" s="4">
        <v>9.7999999999999997E-3</v>
      </c>
      <c r="W46" s="4">
        <f t="shared" si="2"/>
        <v>-1.8434064000000042E-3</v>
      </c>
      <c r="X46" s="34">
        <f t="shared" si="3"/>
        <v>0.99201326367106057</v>
      </c>
      <c r="Y46" s="17"/>
      <c r="Z46" s="40">
        <f t="shared" si="4"/>
        <v>9.0000000000000191E-2</v>
      </c>
      <c r="AA46" s="41">
        <f>COUNTIFS($W$2:$W$481,"&lt;"&amp;Z46,$W$2:$W$481,"&gt;="&amp;Z45)/$C$11</f>
        <v>0</v>
      </c>
      <c r="AD46" s="17">
        <f t="shared" si="0"/>
        <v>3.8300000000000001E-2</v>
      </c>
      <c r="AE46" s="17">
        <f t="shared" si="1"/>
        <v>3.6456593599999997E-2</v>
      </c>
    </row>
    <row r="47" spans="1:31" x14ac:dyDescent="0.2">
      <c r="L47" s="39">
        <v>30255</v>
      </c>
      <c r="M47" s="4">
        <v>0.121304</v>
      </c>
      <c r="N47" s="4">
        <v>0.1159</v>
      </c>
      <c r="O47" s="4">
        <v>0.1109</v>
      </c>
      <c r="P47" s="4">
        <v>0.16520000000000001</v>
      </c>
      <c r="Q47" s="4">
        <v>0.14368621170000001</v>
      </c>
      <c r="R47" s="4">
        <v>0.1219221873</v>
      </c>
      <c r="S47" s="4">
        <v>0.1255</v>
      </c>
      <c r="T47" s="4">
        <v>0.11867999999999999</v>
      </c>
      <c r="U47" s="4">
        <v>0.1119</v>
      </c>
      <c r="W47" s="4">
        <f t="shared" si="2"/>
        <v>-4.3277812700000015E-2</v>
      </c>
      <c r="X47" s="34">
        <f t="shared" si="3"/>
        <v>0.94908109944998875</v>
      </c>
      <c r="Y47" s="17"/>
      <c r="Z47" s="40">
        <f t="shared" si="4"/>
        <v>0.10000000000000019</v>
      </c>
      <c r="AA47" s="41">
        <f>COUNTIFS($W$2:$W$481,"&lt;"&amp;Z47,$W$2:$W$481,"&gt;="&amp;Z46)/$C$11</f>
        <v>0</v>
      </c>
      <c r="AD47" s="17">
        <f t="shared" si="0"/>
        <v>0.16520000000000001</v>
      </c>
      <c r="AE47" s="17">
        <f t="shared" si="1"/>
        <v>0.1219221873</v>
      </c>
    </row>
    <row r="48" spans="1:31" x14ac:dyDescent="0.2">
      <c r="A48" s="1"/>
      <c r="L48" s="39">
        <v>30285</v>
      </c>
      <c r="M48" s="4">
        <v>6.8944000000000005E-2</v>
      </c>
      <c r="N48" s="4">
        <v>4.7500000000000001E-2</v>
      </c>
      <c r="O48" s="4">
        <v>2.6599999999999999E-2</v>
      </c>
      <c r="P48" s="4">
        <v>0.1081</v>
      </c>
      <c r="Q48" s="4">
        <v>9.1032371000000001E-2</v>
      </c>
      <c r="R48" s="4">
        <v>7.3591208300000002E-2</v>
      </c>
      <c r="S48" s="4">
        <v>7.2800000000000004E-2</v>
      </c>
      <c r="T48" s="4">
        <v>5.1639999999999998E-2</v>
      </c>
      <c r="U48" s="4">
        <v>3.1E-2</v>
      </c>
      <c r="W48" s="4">
        <f t="shared" si="2"/>
        <v>-3.4508791699999999E-2</v>
      </c>
      <c r="X48" s="34">
        <f t="shared" si="3"/>
        <v>0.91632945748266215</v>
      </c>
      <c r="Y48" s="17"/>
      <c r="Z48" s="40">
        <f t="shared" si="4"/>
        <v>0.11000000000000018</v>
      </c>
      <c r="AA48" s="41">
        <f>COUNTIFS($W$2:$W$481,"&lt;"&amp;Z48,$W$2:$W$481,"&gt;="&amp;Z47)/$C$11</f>
        <v>4.6296296296296294E-3</v>
      </c>
      <c r="AD48" s="17">
        <f t="shared" si="0"/>
        <v>0.1081</v>
      </c>
      <c r="AE48" s="17">
        <f t="shared" si="1"/>
        <v>7.3591208300000002E-2</v>
      </c>
    </row>
    <row r="49" spans="1:31" x14ac:dyDescent="0.2">
      <c r="A49" s="1"/>
      <c r="B49" s="3"/>
      <c r="L49" s="39">
        <v>30316</v>
      </c>
      <c r="M49" s="4">
        <v>1.2002000000000001E-2</v>
      </c>
      <c r="N49" s="4">
        <v>1.52E-2</v>
      </c>
      <c r="O49" s="4">
        <v>1.84E-2</v>
      </c>
      <c r="P49" s="4">
        <v>1.4999999999999999E-2</v>
      </c>
      <c r="Q49" s="4">
        <v>1.3511888099999999E-2</v>
      </c>
      <c r="R49" s="4">
        <v>1.1630165099999999E-2</v>
      </c>
      <c r="S49" s="4">
        <v>1.23E-2</v>
      </c>
      <c r="T49" s="4">
        <v>1.502E-2</v>
      </c>
      <c r="U49" s="4">
        <v>1.78E-2</v>
      </c>
      <c r="W49" s="4">
        <f t="shared" si="2"/>
        <v>-3.3698349000000002E-3</v>
      </c>
      <c r="X49" s="34">
        <f t="shared" si="3"/>
        <v>0.91324157849693899</v>
      </c>
      <c r="Y49" s="17"/>
      <c r="Z49" s="40">
        <f t="shared" si="4"/>
        <v>0.12000000000000018</v>
      </c>
      <c r="AA49" s="41">
        <f>COUNTIFS($W$2:$W$481,"&lt;"&amp;Z49,$W$2:$W$481,"&gt;="&amp;Z48)/$C$11</f>
        <v>2.3148148148148147E-3</v>
      </c>
      <c r="AD49" s="17">
        <f t="shared" si="0"/>
        <v>1.4999999999999999E-2</v>
      </c>
      <c r="AE49" s="17">
        <f t="shared" si="1"/>
        <v>1.1630165099999999E-2</v>
      </c>
    </row>
    <row r="50" spans="1:31" x14ac:dyDescent="0.2">
      <c r="L50" s="39">
        <v>30347</v>
      </c>
      <c r="M50" s="4">
        <v>2.5359E-2</v>
      </c>
      <c r="N50" s="4">
        <v>3.4599999999999999E-2</v>
      </c>
      <c r="O50" s="4">
        <v>4.3700000000000003E-2</v>
      </c>
      <c r="P50" s="4">
        <v>8.7599999999999997E-2</v>
      </c>
      <c r="Q50" s="4">
        <v>7.6074056500000001E-2</v>
      </c>
      <c r="R50" s="4">
        <v>6.4657452399999996E-2</v>
      </c>
      <c r="S50" s="4">
        <v>3.15E-2</v>
      </c>
      <c r="T50" s="4">
        <v>3.8640000000000001E-2</v>
      </c>
      <c r="U50" s="4">
        <v>4.5699999999999998E-2</v>
      </c>
      <c r="W50" s="4">
        <f t="shared" si="2"/>
        <v>-2.2942547600000002E-2</v>
      </c>
      <c r="X50" s="34">
        <f t="shared" si="3"/>
        <v>0.89228949011197378</v>
      </c>
      <c r="Y50" s="17"/>
      <c r="Z50" s="40">
        <f t="shared" si="4"/>
        <v>0.13000000000000017</v>
      </c>
      <c r="AA50" s="41">
        <f>COUNTIFS($W$2:$W$481,"&lt;"&amp;Z50,$W$2:$W$481,"&gt;="&amp;Z49)/$C$11</f>
        <v>0</v>
      </c>
      <c r="AD50" s="17">
        <f t="shared" si="0"/>
        <v>8.7599999999999997E-2</v>
      </c>
      <c r="AE50" s="17">
        <f t="shared" si="1"/>
        <v>6.4657452399999996E-2</v>
      </c>
    </row>
    <row r="51" spans="1:31" x14ac:dyDescent="0.2">
      <c r="L51" s="39">
        <v>30375</v>
      </c>
      <c r="M51" s="4">
        <v>3.6616000000000003E-2</v>
      </c>
      <c r="N51" s="4">
        <v>2.7900000000000001E-2</v>
      </c>
      <c r="O51" s="4">
        <v>1.9599999999999999E-2</v>
      </c>
      <c r="P51" s="4">
        <v>7.3700000000000002E-2</v>
      </c>
      <c r="Q51" s="4">
        <v>6.2313885499999999E-2</v>
      </c>
      <c r="R51" s="4">
        <v>5.1899814500000002E-2</v>
      </c>
      <c r="S51" s="4">
        <v>4.0500000000000001E-2</v>
      </c>
      <c r="T51" s="4">
        <v>3.1402191599999997E-2</v>
      </c>
      <c r="U51" s="4">
        <v>2.2700000000000001E-2</v>
      </c>
      <c r="W51" s="4">
        <f t="shared" si="2"/>
        <v>-2.1800185499999999E-2</v>
      </c>
      <c r="X51" s="34">
        <f t="shared" si="3"/>
        <v>0.87283741370783241</v>
      </c>
      <c r="Y51" s="17"/>
      <c r="Z51" s="40">
        <f t="shared" si="4"/>
        <v>0.14000000000000018</v>
      </c>
      <c r="AA51" s="41">
        <f>COUNTIFS($W$2:$W$481,"&lt;"&amp;Z51,$W$2:$W$481,"&gt;="&amp;Z50)/$C$11</f>
        <v>2.3148148148148147E-3</v>
      </c>
      <c r="AD51" s="17">
        <f t="shared" si="0"/>
        <v>7.3700000000000002E-2</v>
      </c>
      <c r="AE51" s="17">
        <f t="shared" si="1"/>
        <v>5.1899814500000002E-2</v>
      </c>
    </row>
    <row r="52" spans="1:31" x14ac:dyDescent="0.2">
      <c r="L52" s="39">
        <v>30406</v>
      </c>
      <c r="M52" s="4">
        <v>2.9769E-2</v>
      </c>
      <c r="N52" s="4">
        <v>3.5099999999999999E-2</v>
      </c>
      <c r="O52" s="4">
        <v>4.0500000000000001E-2</v>
      </c>
      <c r="P52" s="4">
        <v>6.3E-3</v>
      </c>
      <c r="Q52" s="4">
        <v>2.7374031E-2</v>
      </c>
      <c r="R52" s="4">
        <v>4.8668723599999998E-2</v>
      </c>
      <c r="S52" s="4">
        <v>2.7300000000000001E-2</v>
      </c>
      <c r="T52" s="4">
        <v>3.4349999999999999E-2</v>
      </c>
      <c r="U52" s="4">
        <v>4.1300000000000003E-2</v>
      </c>
      <c r="W52" s="4">
        <f t="shared" si="2"/>
        <v>4.2368723599999998E-2</v>
      </c>
      <c r="X52" s="34">
        <f t="shared" si="3"/>
        <v>0.90981842083695852</v>
      </c>
      <c r="Y52" s="17"/>
      <c r="Z52" s="40">
        <f t="shared" si="4"/>
        <v>0.15000000000000019</v>
      </c>
      <c r="AA52" s="41">
        <f>COUNTIFS($W$2:$W$481,"&lt;"&amp;Z52,$W$2:$W$481,"&gt;="&amp;Z51)/$C$11</f>
        <v>0</v>
      </c>
      <c r="AD52" s="17">
        <f t="shared" si="0"/>
        <v>6.3E-3</v>
      </c>
      <c r="AE52" s="17">
        <f t="shared" si="1"/>
        <v>4.8668723599999998E-2</v>
      </c>
    </row>
    <row r="53" spans="1:31" x14ac:dyDescent="0.2">
      <c r="L53" s="39">
        <v>30436</v>
      </c>
      <c r="M53" s="4">
        <v>6.4605999999999997E-2</v>
      </c>
      <c r="N53" s="4">
        <v>7.2400000000000006E-2</v>
      </c>
      <c r="O53" s="4">
        <v>8.0299999999999996E-2</v>
      </c>
      <c r="P53" s="4">
        <v>7.3499999999999996E-2</v>
      </c>
      <c r="Q53" s="4">
        <v>7.2927543999999997E-2</v>
      </c>
      <c r="R53" s="4">
        <v>7.2203031500000001E-2</v>
      </c>
      <c r="S53" s="4">
        <v>6.5500000000000003E-2</v>
      </c>
      <c r="T53" s="4">
        <v>7.2566455799999999E-2</v>
      </c>
      <c r="U53" s="4">
        <v>7.9500000000000001E-2</v>
      </c>
      <c r="W53" s="4">
        <f t="shared" si="2"/>
        <v>-1.2969684999999953E-3</v>
      </c>
      <c r="X53" s="34">
        <f t="shared" si="3"/>
        <v>0.90863841500441334</v>
      </c>
      <c r="Y53" s="17"/>
      <c r="Z53" s="40">
        <f t="shared" si="4"/>
        <v>0.1600000000000002</v>
      </c>
      <c r="AA53" s="41">
        <f>COUNTIFS($W$2:$W$481,"&lt;"&amp;Z53,$W$2:$W$481,"&gt;="&amp;Z52)/$C$11</f>
        <v>0</v>
      </c>
      <c r="AD53" s="17">
        <f t="shared" si="0"/>
        <v>7.3499999999999996E-2</v>
      </c>
      <c r="AE53" s="17">
        <f t="shared" si="1"/>
        <v>7.2203031500000001E-2</v>
      </c>
    </row>
    <row r="54" spans="1:31" x14ac:dyDescent="0.2">
      <c r="L54" s="39">
        <v>30467</v>
      </c>
      <c r="M54" s="4">
        <v>2.2049999999999999E-3</v>
      </c>
      <c r="N54" s="4">
        <v>4.7000000000000002E-3</v>
      </c>
      <c r="O54" s="4">
        <v>7.1999999999999998E-3</v>
      </c>
      <c r="P54" s="4">
        <v>8.1000000000000003E-2</v>
      </c>
      <c r="Q54" s="4">
        <v>7.1957804799999997E-2</v>
      </c>
      <c r="R54" s="4">
        <v>6.3028270400000003E-2</v>
      </c>
      <c r="S54" s="4">
        <v>1.03E-2</v>
      </c>
      <c r="T54" s="4">
        <v>1.1469999999999999E-2</v>
      </c>
      <c r="U54" s="4">
        <v>1.2699999999999999E-2</v>
      </c>
      <c r="W54" s="4">
        <f t="shared" si="2"/>
        <v>-1.79717296E-2</v>
      </c>
      <c r="X54" s="34">
        <f t="shared" si="3"/>
        <v>0.89230861110578141</v>
      </c>
      <c r="Y54" s="17"/>
      <c r="Z54" s="40">
        <f t="shared" si="4"/>
        <v>0.17000000000000021</v>
      </c>
      <c r="AA54" s="41">
        <f>COUNTIFS($W$2:$W$481,"&lt;"&amp;Z54,$W$2:$W$481,"&gt;="&amp;Z53)/$C$11</f>
        <v>2.3148148148148147E-3</v>
      </c>
      <c r="AD54" s="17">
        <f t="shared" si="0"/>
        <v>8.1000000000000003E-2</v>
      </c>
      <c r="AE54" s="17">
        <f t="shared" si="1"/>
        <v>6.3028270400000003E-2</v>
      </c>
    </row>
    <row r="55" spans="1:31" x14ac:dyDescent="0.2">
      <c r="L55" s="39">
        <v>30497</v>
      </c>
      <c r="M55" s="4">
        <v>5.774E-2</v>
      </c>
      <c r="N55" s="4">
        <v>3.9600000000000003E-2</v>
      </c>
      <c r="O55" s="4">
        <v>2.1899999999999999E-2</v>
      </c>
      <c r="P55" s="4">
        <v>5.7599999999999998E-2</v>
      </c>
      <c r="Q55" s="4">
        <v>4.5952436700000002E-2</v>
      </c>
      <c r="R55" s="4">
        <v>3.3200548099999998E-2</v>
      </c>
      <c r="S55" s="4">
        <v>5.7700000000000001E-2</v>
      </c>
      <c r="T55" s="4">
        <v>4.0326115500000002E-2</v>
      </c>
      <c r="U55" s="4">
        <v>2.3099999999999999E-2</v>
      </c>
      <c r="W55" s="4">
        <f t="shared" si="2"/>
        <v>-2.4399451900000001E-2</v>
      </c>
      <c r="X55" s="34">
        <f t="shared" si="3"/>
        <v>0.87053677006915009</v>
      </c>
      <c r="Y55" s="17"/>
      <c r="Z55" s="40">
        <f t="shared" si="4"/>
        <v>0.18000000000000022</v>
      </c>
      <c r="AA55" s="41">
        <f>COUNTIFS($W$2:$W$481,"&lt;"&amp;Z55,$W$2:$W$481,"&gt;="&amp;Z54)/$C$11</f>
        <v>0</v>
      </c>
      <c r="AD55" s="17">
        <f t="shared" si="0"/>
        <v>5.7599999999999998E-2</v>
      </c>
      <c r="AE55" s="17">
        <f t="shared" si="1"/>
        <v>3.3200548099999998E-2</v>
      </c>
    </row>
    <row r="56" spans="1:31" x14ac:dyDescent="0.2">
      <c r="L56" s="39">
        <v>30528</v>
      </c>
      <c r="M56" s="4">
        <v>-4.6792E-2</v>
      </c>
      <c r="N56" s="4">
        <v>-3.1199999999999999E-2</v>
      </c>
      <c r="O56" s="4">
        <v>-1.6E-2</v>
      </c>
      <c r="P56" s="4">
        <v>-5.5300000000000002E-2</v>
      </c>
      <c r="Q56" s="4">
        <v>-2.8953042299999999E-2</v>
      </c>
      <c r="R56" s="4">
        <v>-1.5206287E-3</v>
      </c>
      <c r="S56" s="4">
        <v>-4.7800000000000002E-2</v>
      </c>
      <c r="T56" s="4">
        <v>-3.0757563000000002E-2</v>
      </c>
      <c r="U56" s="4">
        <v>-1.44E-2</v>
      </c>
      <c r="W56" s="4">
        <f t="shared" si="2"/>
        <v>5.3779371300000003E-2</v>
      </c>
      <c r="X56" s="34">
        <f t="shared" si="3"/>
        <v>0.91735369025700175</v>
      </c>
      <c r="Y56" s="17"/>
      <c r="Z56" s="40">
        <f t="shared" si="4"/>
        <v>0.19000000000000022</v>
      </c>
      <c r="AA56" s="41">
        <f>COUNTIFS($W$2:$W$481,"&lt;"&amp;Z56,$W$2:$W$481,"&gt;="&amp;Z55)/$C$11</f>
        <v>0</v>
      </c>
      <c r="AD56" s="17">
        <f t="shared" si="0"/>
        <v>-5.5300000000000002E-2</v>
      </c>
      <c r="AE56" s="17">
        <f t="shared" si="1"/>
        <v>-1.5206287E-3</v>
      </c>
    </row>
    <row r="57" spans="1:31" x14ac:dyDescent="0.2">
      <c r="L57" s="39">
        <v>30559</v>
      </c>
      <c r="M57" s="4">
        <v>-6.0130000000000001E-3</v>
      </c>
      <c r="N57" s="4">
        <v>1.0699999999999999E-2</v>
      </c>
      <c r="O57" s="4">
        <v>2.6800000000000001E-2</v>
      </c>
      <c r="P57" s="4">
        <v>-5.1799999999999999E-2</v>
      </c>
      <c r="Q57" s="4">
        <v>-3.7832694100000001E-2</v>
      </c>
      <c r="R57" s="4">
        <v>-2.3860494600000001E-2</v>
      </c>
      <c r="S57" s="4">
        <v>-1.12E-2</v>
      </c>
      <c r="T57" s="4">
        <v>5.3E-3</v>
      </c>
      <c r="U57" s="4">
        <v>2.1100000000000001E-2</v>
      </c>
      <c r="W57" s="4">
        <f t="shared" si="2"/>
        <v>2.7939505399999998E-2</v>
      </c>
      <c r="X57" s="34">
        <f t="shared" si="3"/>
        <v>0.94298409863964716</v>
      </c>
      <c r="Y57" s="17"/>
      <c r="Z57" s="40">
        <f t="shared" ref="Z57:Z72" si="21">Z56+0.01</f>
        <v>0.20000000000000023</v>
      </c>
      <c r="AA57" s="41">
        <f>COUNTIFS($W$2:$W$481,"&lt;"&amp;Z57,$W$2:$W$481,"&gt;="&amp;Z56)/$C$11</f>
        <v>0</v>
      </c>
      <c r="AD57" s="17">
        <f t="shared" si="0"/>
        <v>-5.1799999999999999E-2</v>
      </c>
      <c r="AE57" s="17">
        <f t="shared" si="1"/>
        <v>-2.3860494600000001E-2</v>
      </c>
    </row>
    <row r="58" spans="1:31" x14ac:dyDescent="0.2">
      <c r="L58" s="39">
        <v>30589</v>
      </c>
      <c r="M58" s="4">
        <v>1.8504E-2</v>
      </c>
      <c r="N58" s="4">
        <v>1.6799999999999999E-2</v>
      </c>
      <c r="O58" s="4">
        <v>1.5299999999999999E-2</v>
      </c>
      <c r="P58" s="4">
        <v>6.0000000000000001E-3</v>
      </c>
      <c r="Q58" s="4">
        <v>1.7802020000000002E-2</v>
      </c>
      <c r="R58" s="4">
        <v>2.87603128E-2</v>
      </c>
      <c r="S58" s="4">
        <v>1.7100000000000001E-2</v>
      </c>
      <c r="T58" s="4">
        <v>1.6619999999999999E-2</v>
      </c>
      <c r="U58" s="4">
        <v>1.67E-2</v>
      </c>
      <c r="W58" s="4">
        <f t="shared" si="2"/>
        <v>2.2760312800000002E-2</v>
      </c>
      <c r="X58" s="34">
        <f t="shared" si="3"/>
        <v>0.96444671169011165</v>
      </c>
      <c r="Y58" s="17"/>
      <c r="Z58" s="40">
        <f t="shared" si="21"/>
        <v>0.21000000000000024</v>
      </c>
      <c r="AA58" s="41">
        <f>COUNTIFS($W$2:$W$481,"&lt;"&amp;Z58,$W$2:$W$481,"&gt;="&amp;Z57)/$C$11</f>
        <v>0</v>
      </c>
      <c r="AD58" s="17">
        <f t="shared" si="0"/>
        <v>6.0000000000000001E-3</v>
      </c>
      <c r="AE58" s="17">
        <f t="shared" si="1"/>
        <v>2.87603128E-2</v>
      </c>
    </row>
    <row r="59" spans="1:31" x14ac:dyDescent="0.2">
      <c r="L59" s="39">
        <v>30620</v>
      </c>
      <c r="M59" s="4">
        <v>-3.7413000000000002E-2</v>
      </c>
      <c r="N59" s="4">
        <v>-2.1299999999999999E-2</v>
      </c>
      <c r="O59" s="4">
        <v>-5.4999999999999997E-3</v>
      </c>
      <c r="P59" s="4">
        <v>-9.3600000000000003E-2</v>
      </c>
      <c r="Q59" s="4">
        <v>-6.9138129000000006E-2</v>
      </c>
      <c r="R59" s="4">
        <v>-4.3487890600000002E-2</v>
      </c>
      <c r="S59" s="4">
        <v>-4.3999999999999997E-2</v>
      </c>
      <c r="T59" s="4">
        <v>-2.7189999999999999E-2</v>
      </c>
      <c r="U59" s="4">
        <v>-9.7000000000000003E-3</v>
      </c>
      <c r="W59" s="4">
        <f t="shared" si="2"/>
        <v>5.01121094E-2</v>
      </c>
      <c r="X59" s="34">
        <f t="shared" si="3"/>
        <v>1.012777170816797</v>
      </c>
      <c r="Y59" s="17"/>
      <c r="Z59" s="40">
        <f t="shared" si="21"/>
        <v>0.22000000000000025</v>
      </c>
      <c r="AA59" s="41">
        <f>COUNTIFS($W$2:$W$481,"&lt;"&amp;Z59,$W$2:$W$481,"&gt;="&amp;Z58)/$C$11</f>
        <v>0</v>
      </c>
      <c r="AD59" s="17">
        <f t="shared" si="0"/>
        <v>-9.3600000000000003E-2</v>
      </c>
      <c r="AE59" s="17">
        <f t="shared" si="1"/>
        <v>-4.3487890600000002E-2</v>
      </c>
    </row>
    <row r="60" spans="1:31" x14ac:dyDescent="0.2">
      <c r="L60" s="39">
        <v>30650</v>
      </c>
      <c r="M60" s="4">
        <v>2.3234000000000001E-2</v>
      </c>
      <c r="N60" s="4">
        <v>2.5999999999999999E-2</v>
      </c>
      <c r="O60" s="4">
        <v>2.8799999999999999E-2</v>
      </c>
      <c r="P60" s="4">
        <v>5.3800000000000001E-2</v>
      </c>
      <c r="Q60" s="4">
        <v>5.24784108E-2</v>
      </c>
      <c r="R60" s="4">
        <v>5.1057753499999997E-2</v>
      </c>
      <c r="S60" s="4">
        <v>2.6599999999999999E-2</v>
      </c>
      <c r="T60" s="4">
        <v>2.8920000000000001E-2</v>
      </c>
      <c r="U60" s="4">
        <v>3.1099999999999999E-2</v>
      </c>
      <c r="W60" s="4">
        <f t="shared" si="2"/>
        <v>-2.7422465000000035E-3</v>
      </c>
      <c r="X60" s="34">
        <f t="shared" si="3"/>
        <v>1.0099998861648447</v>
      </c>
      <c r="Y60" s="17"/>
      <c r="Z60" s="40">
        <f t="shared" si="21"/>
        <v>0.23000000000000026</v>
      </c>
      <c r="AA60" s="41">
        <f>COUNTIFS($W$2:$W$481,"&lt;"&amp;Z60,$W$2:$W$481,"&gt;="&amp;Z59)/$C$11</f>
        <v>0</v>
      </c>
      <c r="AD60" s="17">
        <f t="shared" si="0"/>
        <v>5.3800000000000001E-2</v>
      </c>
      <c r="AE60" s="17">
        <f t="shared" si="1"/>
        <v>5.1057753499999997E-2</v>
      </c>
    </row>
    <row r="61" spans="1:31" x14ac:dyDescent="0.2">
      <c r="L61" s="39">
        <v>30681</v>
      </c>
      <c r="M61" s="4">
        <v>-1.2173E-2</v>
      </c>
      <c r="N61" s="4">
        <v>-9.4999999999999998E-3</v>
      </c>
      <c r="O61" s="4">
        <v>-7.0000000000000001E-3</v>
      </c>
      <c r="P61" s="4">
        <v>-3.2199999999999999E-2</v>
      </c>
      <c r="Q61" s="4">
        <v>-1.8934840099999999E-2</v>
      </c>
      <c r="R61" s="4">
        <v>-5.5780281000000001E-3</v>
      </c>
      <c r="S61" s="4">
        <v>-1.4500000000000001E-2</v>
      </c>
      <c r="T61" s="4">
        <v>-1.013E-2</v>
      </c>
      <c r="U61" s="4">
        <v>-6.7999999999999996E-3</v>
      </c>
      <c r="W61" s="4">
        <f t="shared" si="2"/>
        <v>2.6621971899999999E-2</v>
      </c>
      <c r="X61" s="34">
        <f t="shared" si="3"/>
        <v>1.0368880747533284</v>
      </c>
      <c r="Y61" s="17"/>
      <c r="Z61" s="40">
        <f t="shared" si="21"/>
        <v>0.24000000000000027</v>
      </c>
      <c r="AA61" s="41">
        <f>COUNTIFS($W$2:$W$481,"&lt;"&amp;Z61,$W$2:$W$481,"&gt;="&amp;Z60)/$C$11</f>
        <v>0</v>
      </c>
      <c r="AD61" s="17">
        <f t="shared" si="0"/>
        <v>-3.2199999999999999E-2</v>
      </c>
      <c r="AE61" s="17">
        <f t="shared" si="1"/>
        <v>-5.5780281000000001E-3</v>
      </c>
    </row>
    <row r="62" spans="1:31" x14ac:dyDescent="0.2">
      <c r="L62" s="39">
        <v>30712</v>
      </c>
      <c r="M62" s="4">
        <v>-5.176E-2</v>
      </c>
      <c r="N62" s="4">
        <v>-1.6299999999999999E-2</v>
      </c>
      <c r="O62" s="4">
        <v>1.66E-2</v>
      </c>
      <c r="P62" s="4">
        <v>-4.3999999999999997E-2</v>
      </c>
      <c r="Q62" s="4">
        <v>-1.6726916200000001E-2</v>
      </c>
      <c r="R62" s="4">
        <v>1.24494223E-2</v>
      </c>
      <c r="S62" s="4">
        <v>-5.0799999999999998E-2</v>
      </c>
      <c r="T62" s="4">
        <v>-1.6420000000000001E-2</v>
      </c>
      <c r="U62" s="4">
        <v>1.61E-2</v>
      </c>
      <c r="W62" s="4">
        <f t="shared" si="2"/>
        <v>5.6449422299999996E-2</v>
      </c>
      <c r="X62" s="34">
        <f t="shared" si="3"/>
        <v>1.0954198075629131</v>
      </c>
      <c r="Y62" s="17"/>
      <c r="Z62" s="40">
        <f t="shared" si="21"/>
        <v>0.25000000000000028</v>
      </c>
      <c r="AA62" s="41">
        <f>COUNTIFS($W$2:$W$481,"&lt;"&amp;Z62,$W$2:$W$481,"&gt;="&amp;Z61)/$C$11</f>
        <v>0</v>
      </c>
      <c r="AD62" s="17">
        <f t="shared" si="0"/>
        <v>-4.3999999999999997E-2</v>
      </c>
      <c r="AE62" s="17">
        <f t="shared" si="1"/>
        <v>1.24494223E-2</v>
      </c>
    </row>
    <row r="63" spans="1:31" x14ac:dyDescent="0.2">
      <c r="L63" s="39">
        <v>30741</v>
      </c>
      <c r="M63" s="4">
        <v>-4.7847000000000001E-2</v>
      </c>
      <c r="N63" s="4">
        <v>-3.9100000000000003E-2</v>
      </c>
      <c r="O63" s="4">
        <v>-3.1699999999999999E-2</v>
      </c>
      <c r="P63" s="4">
        <v>-6.7299999999999999E-2</v>
      </c>
      <c r="Q63" s="4">
        <v>-5.67983549E-2</v>
      </c>
      <c r="R63" s="4">
        <v>-4.6890813000000003E-2</v>
      </c>
      <c r="S63" s="4">
        <v>-5.0200000000000002E-2</v>
      </c>
      <c r="T63" s="4">
        <v>-4.088E-2</v>
      </c>
      <c r="U63" s="4">
        <v>-3.3300000000000003E-2</v>
      </c>
      <c r="W63" s="4">
        <f t="shared" si="2"/>
        <v>2.0409186999999995E-2</v>
      </c>
      <c r="X63" s="34">
        <f t="shared" si="3"/>
        <v>1.1177764352589687</v>
      </c>
      <c r="Y63" s="17"/>
      <c r="Z63" s="40">
        <f t="shared" si="21"/>
        <v>0.26000000000000029</v>
      </c>
      <c r="AA63" s="41">
        <f>COUNTIFS($W$2:$W$481,"&lt;"&amp;Z63,$W$2:$W$481,"&gt;="&amp;Z62)/$C$11</f>
        <v>0</v>
      </c>
      <c r="AD63" s="17">
        <f t="shared" si="0"/>
        <v>-6.7299999999999999E-2</v>
      </c>
      <c r="AE63" s="17">
        <f t="shared" si="1"/>
        <v>-4.6890813000000003E-2</v>
      </c>
    </row>
    <row r="64" spans="1:31" x14ac:dyDescent="0.2">
      <c r="L64" s="39">
        <v>30772</v>
      </c>
      <c r="M64" s="4">
        <v>1.8501E-2</v>
      </c>
      <c r="N64" s="4">
        <v>1.4999999999999999E-2</v>
      </c>
      <c r="O64" s="4">
        <v>1.2E-2</v>
      </c>
      <c r="P64" s="4">
        <v>-4.8999999999999998E-3</v>
      </c>
      <c r="Q64" s="4">
        <v>5.9458923999999996E-3</v>
      </c>
      <c r="R64" s="4">
        <v>1.65714322E-2</v>
      </c>
      <c r="S64" s="4">
        <v>1.5800000000000002E-2</v>
      </c>
      <c r="T64" s="4">
        <v>1.404E-2</v>
      </c>
      <c r="U64" s="4">
        <v>1.2500000000000001E-2</v>
      </c>
      <c r="W64" s="4">
        <f t="shared" si="2"/>
        <v>2.1471432200000001E-2</v>
      </c>
      <c r="X64" s="34">
        <f t="shared" si="3"/>
        <v>1.1417766962033895</v>
      </c>
      <c r="Y64" s="17"/>
      <c r="Z64" s="40">
        <f t="shared" si="21"/>
        <v>0.2700000000000003</v>
      </c>
      <c r="AA64" s="41">
        <f>COUNTIFS($W$2:$W$481,"&lt;"&amp;Z64,$W$2:$W$481,"&gt;="&amp;Z63)/$C$11</f>
        <v>0</v>
      </c>
      <c r="AD64" s="17">
        <f t="shared" si="0"/>
        <v>-4.8999999999999998E-3</v>
      </c>
      <c r="AE64" s="17">
        <f t="shared" si="1"/>
        <v>1.65714322E-2</v>
      </c>
    </row>
    <row r="65" spans="12:31" x14ac:dyDescent="0.2">
      <c r="L65" s="39">
        <v>30802</v>
      </c>
      <c r="M65" s="4">
        <v>5.6889999999999996E-3</v>
      </c>
      <c r="N65" s="4">
        <v>4.8999999999999998E-3</v>
      </c>
      <c r="O65" s="4">
        <v>4.1999999999999997E-3</v>
      </c>
      <c r="P65" s="4">
        <v>-6.4000000000000003E-3</v>
      </c>
      <c r="Q65" s="4">
        <v>-5.4838604000000003E-3</v>
      </c>
      <c r="R65" s="4">
        <v>-4.9120320000000002E-3</v>
      </c>
      <c r="S65" s="4">
        <v>4.3E-3</v>
      </c>
      <c r="T65" s="4">
        <v>3.7299999999999998E-3</v>
      </c>
      <c r="U65" s="4">
        <v>3.2000000000000002E-3</v>
      </c>
      <c r="W65" s="4">
        <f t="shared" si="2"/>
        <v>1.4879680000000001E-3</v>
      </c>
      <c r="X65" s="34">
        <f t="shared" si="3"/>
        <v>1.1434756233904859</v>
      </c>
      <c r="Y65" s="17"/>
      <c r="Z65" s="40">
        <f t="shared" si="21"/>
        <v>0.2800000000000003</v>
      </c>
      <c r="AA65" s="41">
        <f>COUNTIFS($W$2:$W$481,"&lt;"&amp;Z65,$W$2:$W$481,"&gt;="&amp;Z64)/$C$11</f>
        <v>0</v>
      </c>
      <c r="AD65" s="17">
        <f t="shared" si="0"/>
        <v>-6.4000000000000003E-3</v>
      </c>
      <c r="AE65" s="17">
        <f t="shared" si="1"/>
        <v>-4.9120320000000002E-3</v>
      </c>
    </row>
    <row r="66" spans="12:31" x14ac:dyDescent="0.2">
      <c r="L66" s="39">
        <v>30833</v>
      </c>
      <c r="M66" s="4">
        <v>-5.3734999999999998E-2</v>
      </c>
      <c r="N66" s="4">
        <v>-5.2699999999999997E-2</v>
      </c>
      <c r="O66" s="4">
        <v>-5.2200000000000003E-2</v>
      </c>
      <c r="P66" s="4">
        <v>-5.8200000000000002E-2</v>
      </c>
      <c r="Q66" s="4">
        <v>-5.1773096499999997E-2</v>
      </c>
      <c r="R66" s="4">
        <v>-4.4848901300000001E-2</v>
      </c>
      <c r="S66" s="4">
        <v>-5.4199999999999998E-2</v>
      </c>
      <c r="T66" s="4">
        <v>-5.2859999999999997E-2</v>
      </c>
      <c r="U66" s="4">
        <v>-5.1400000000000001E-2</v>
      </c>
      <c r="W66" s="4">
        <f t="shared" si="2"/>
        <v>1.3351098700000001E-2</v>
      </c>
      <c r="X66" s="34">
        <f t="shared" si="3"/>
        <v>1.1587422792994164</v>
      </c>
      <c r="Y66" s="17"/>
      <c r="Z66" s="40">
        <f t="shared" si="21"/>
        <v>0.29000000000000031</v>
      </c>
      <c r="AA66" s="41">
        <f>COUNTIFS($W$2:$W$481,"&lt;"&amp;Z66,$W$2:$W$481,"&gt;="&amp;Z65)/$C$11</f>
        <v>0</v>
      </c>
      <c r="AD66" s="17">
        <f t="shared" ref="AD66:AD129" si="22">INDEX(M66:U66,VLOOKUP($G$1,$A$37:$B$45,2))</f>
        <v>-5.8200000000000002E-2</v>
      </c>
      <c r="AE66" s="17">
        <f t="shared" ref="AE66:AE129" si="23">INDEX(M66:U66,VLOOKUP($C$1,$A$37:$B$45,2))</f>
        <v>-4.4848901300000001E-2</v>
      </c>
    </row>
    <row r="67" spans="12:31" x14ac:dyDescent="0.2">
      <c r="L67" s="39">
        <v>30863</v>
      </c>
      <c r="M67" s="4">
        <v>3.8449999999999998E-2</v>
      </c>
      <c r="N67" s="4">
        <v>2.4799999999999999E-2</v>
      </c>
      <c r="O67" s="4">
        <v>1.23E-2</v>
      </c>
      <c r="P67" s="4">
        <v>3.5999999999999997E-2</v>
      </c>
      <c r="Q67" s="4">
        <v>2.8553520400000001E-2</v>
      </c>
      <c r="R67" s="4">
        <v>2.14312823E-2</v>
      </c>
      <c r="S67" s="4">
        <v>3.8199999999999998E-2</v>
      </c>
      <c r="T67" s="4">
        <v>2.538E-2</v>
      </c>
      <c r="U67" s="4">
        <v>1.32E-2</v>
      </c>
      <c r="W67" s="4">
        <f t="shared" ref="W67:W130" si="24">INDEX(M67:U67,VLOOKUP($C$1,$A$37:$B$45,2))-INDEX(M67:U67,VLOOKUP($G$1,$A$37:$B$45,2))</f>
        <v>-1.4568717699999997E-2</v>
      </c>
      <c r="X67" s="34">
        <f t="shared" si="3"/>
        <v>1.1418608901452487</v>
      </c>
      <c r="Y67" s="17"/>
      <c r="Z67" s="40">
        <f t="shared" si="21"/>
        <v>0.30000000000000032</v>
      </c>
      <c r="AA67" s="41">
        <f>COUNTIFS($W$2:$W$481,"&lt;"&amp;Z67,$W$2:$W$481,"&gt;="&amp;Z66)/$C$11</f>
        <v>0</v>
      </c>
      <c r="AD67" s="17">
        <f t="shared" si="22"/>
        <v>3.5999999999999997E-2</v>
      </c>
      <c r="AE67" s="17">
        <f t="shared" si="23"/>
        <v>2.14312823E-2</v>
      </c>
    </row>
    <row r="68" spans="12:31" x14ac:dyDescent="0.2">
      <c r="L68" s="39">
        <v>30894</v>
      </c>
      <c r="M68" s="4">
        <v>-1.6936E-2</v>
      </c>
      <c r="N68" s="4">
        <v>-1.5900000000000001E-2</v>
      </c>
      <c r="O68" s="4">
        <v>-1.49E-2</v>
      </c>
      <c r="P68" s="4">
        <v>-6.1100000000000002E-2</v>
      </c>
      <c r="Q68" s="4">
        <v>-4.8750761699999999E-2</v>
      </c>
      <c r="R68" s="4">
        <v>-3.5511083700000001E-2</v>
      </c>
      <c r="S68" s="4">
        <v>-2.2100000000000002E-2</v>
      </c>
      <c r="T68" s="4">
        <v>-1.9310000000000001E-2</v>
      </c>
      <c r="U68" s="4">
        <v>-1.7100000000000001E-2</v>
      </c>
      <c r="W68" s="4">
        <f t="shared" si="24"/>
        <v>2.55889163E-2</v>
      </c>
      <c r="X68" s="34">
        <f t="shared" ref="X68:X131" si="25">X67*(1+W68)</f>
        <v>1.1710798728894189</v>
      </c>
      <c r="Y68" s="17"/>
      <c r="Z68" s="40">
        <f t="shared" si="21"/>
        <v>0.31000000000000033</v>
      </c>
      <c r="AA68" s="41">
        <f>COUNTIFS($W$2:$W$481,"&lt;"&amp;Z68,$W$2:$W$481,"&gt;="&amp;Z67)/$C$11</f>
        <v>0</v>
      </c>
      <c r="AD68" s="17">
        <f t="shared" si="22"/>
        <v>-6.1100000000000002E-2</v>
      </c>
      <c r="AE68" s="17">
        <f t="shared" si="23"/>
        <v>-3.5511083700000001E-2</v>
      </c>
    </row>
    <row r="69" spans="12:31" x14ac:dyDescent="0.2">
      <c r="L69" s="39">
        <v>30925</v>
      </c>
      <c r="M69" s="4">
        <v>0.11404400000000001</v>
      </c>
      <c r="N69" s="4">
        <v>0.11509999999999999</v>
      </c>
      <c r="O69" s="4">
        <v>0.11609999999999999</v>
      </c>
      <c r="P69" s="4">
        <v>0.13339999999999999</v>
      </c>
      <c r="Q69" s="4">
        <v>0.1176952096</v>
      </c>
      <c r="R69" s="4">
        <v>0.1016086132</v>
      </c>
      <c r="S69" s="4">
        <v>0.1162</v>
      </c>
      <c r="T69" s="4">
        <v>0.11482000000000001</v>
      </c>
      <c r="U69" s="4">
        <v>0.11459999999999999</v>
      </c>
      <c r="W69" s="4">
        <f t="shared" si="24"/>
        <v>-3.1791386799999988E-2</v>
      </c>
      <c r="X69" s="34">
        <f t="shared" si="25"/>
        <v>1.1338496196766967</v>
      </c>
      <c r="Y69" s="17"/>
      <c r="Z69" s="40">
        <f t="shared" si="21"/>
        <v>0.32000000000000034</v>
      </c>
      <c r="AA69" s="41">
        <f>COUNTIFS($W$2:$W$481,"&lt;"&amp;Z69,$W$2:$W$481,"&gt;="&amp;Z68)/$C$11</f>
        <v>0</v>
      </c>
      <c r="AD69" s="17">
        <f t="shared" si="22"/>
        <v>0.13339999999999999</v>
      </c>
      <c r="AE69" s="17">
        <f t="shared" si="23"/>
        <v>0.1016086132</v>
      </c>
    </row>
    <row r="70" spans="12:31" x14ac:dyDescent="0.2">
      <c r="L70" s="39">
        <v>30955</v>
      </c>
      <c r="M70" s="4">
        <v>-1.6514999999999998E-2</v>
      </c>
      <c r="N70" s="4">
        <v>8.0000000000000004E-4</v>
      </c>
      <c r="O70" s="4">
        <v>1.67E-2</v>
      </c>
      <c r="P70" s="4">
        <v>-2.7199999999999998E-2</v>
      </c>
      <c r="Q70" s="4">
        <v>-7.7376214000000002E-3</v>
      </c>
      <c r="R70" s="4">
        <v>1.28113121E-2</v>
      </c>
      <c r="S70" s="4">
        <v>-1.77E-2</v>
      </c>
      <c r="T70" s="4">
        <v>-1.6000000000000001E-4</v>
      </c>
      <c r="U70" s="4">
        <v>1.6299999999999999E-2</v>
      </c>
      <c r="W70" s="4">
        <f t="shared" si="24"/>
        <v>4.0011312100000002E-2</v>
      </c>
      <c r="X70" s="34">
        <f t="shared" si="25"/>
        <v>1.1792164306840474</v>
      </c>
      <c r="Y70" s="17"/>
      <c r="Z70" s="40">
        <f t="shared" si="21"/>
        <v>0.33000000000000035</v>
      </c>
      <c r="AA70" s="41">
        <f>COUNTIFS($W$2:$W$481,"&lt;"&amp;Z70,$W$2:$W$481,"&gt;="&amp;Z69)/$C$11</f>
        <v>0</v>
      </c>
      <c r="AD70" s="17">
        <f t="shared" si="22"/>
        <v>-2.7199999999999998E-2</v>
      </c>
      <c r="AE70" s="17">
        <f t="shared" si="23"/>
        <v>1.28113121E-2</v>
      </c>
    </row>
    <row r="71" spans="12:31" x14ac:dyDescent="0.2">
      <c r="L71" s="39">
        <v>30986</v>
      </c>
      <c r="M71" s="4">
        <v>7.0569999999999999E-3</v>
      </c>
      <c r="N71" s="4">
        <v>2.8999999999999998E-3</v>
      </c>
      <c r="O71" s="4">
        <v>-8.9999999999999998E-4</v>
      </c>
      <c r="P71" s="4">
        <v>-2.81E-2</v>
      </c>
      <c r="Q71" s="4">
        <v>-1.8355689599999999E-2</v>
      </c>
      <c r="R71" s="4">
        <v>-8.2296742999999999E-3</v>
      </c>
      <c r="S71" s="4">
        <v>3.0999999999999999E-3</v>
      </c>
      <c r="T71" s="4">
        <v>6.9999999999999999E-4</v>
      </c>
      <c r="U71" s="4">
        <v>-1.6000000000000001E-3</v>
      </c>
      <c r="W71" s="4">
        <f t="shared" si="24"/>
        <v>1.98703257E-2</v>
      </c>
      <c r="X71" s="34">
        <f t="shared" si="25"/>
        <v>1.2026478452325307</v>
      </c>
      <c r="Y71" s="17"/>
      <c r="Z71" s="40">
        <f t="shared" si="21"/>
        <v>0.34000000000000036</v>
      </c>
      <c r="AA71" s="41">
        <f>COUNTIFS($W$2:$W$481,"&lt;"&amp;Z71,$W$2:$W$481,"&gt;="&amp;Z70)/$C$11</f>
        <v>0</v>
      </c>
      <c r="AD71" s="17">
        <f t="shared" si="22"/>
        <v>-2.81E-2</v>
      </c>
      <c r="AE71" s="17">
        <f t="shared" si="23"/>
        <v>-8.2296742999999999E-3</v>
      </c>
    </row>
    <row r="72" spans="12:31" x14ac:dyDescent="0.2">
      <c r="L72" s="39">
        <v>31016</v>
      </c>
      <c r="M72" s="4">
        <v>-2.0178999999999999E-2</v>
      </c>
      <c r="N72" s="4">
        <v>-9.1000000000000004E-3</v>
      </c>
      <c r="O72" s="4">
        <v>1E-3</v>
      </c>
      <c r="P72" s="4">
        <v>-4.3400000000000001E-2</v>
      </c>
      <c r="Q72" s="4">
        <v>-2.6642693700000001E-2</v>
      </c>
      <c r="R72" s="4">
        <v>-9.2606608000000007E-3</v>
      </c>
      <c r="S72" s="4">
        <v>-2.2700000000000001E-2</v>
      </c>
      <c r="T72" s="4">
        <v>-1.1039999999999999E-2</v>
      </c>
      <c r="U72" s="4">
        <v>0</v>
      </c>
      <c r="W72" s="4">
        <f t="shared" si="24"/>
        <v>3.41393392E-2</v>
      </c>
      <c r="X72" s="34">
        <f t="shared" si="25"/>
        <v>1.2437054479590732</v>
      </c>
      <c r="Y72" s="17"/>
      <c r="Z72" s="40">
        <f t="shared" si="21"/>
        <v>0.35000000000000037</v>
      </c>
      <c r="AA72" s="41">
        <f>COUNTIFS($W$2:$W$481,"&lt;"&amp;Z72,$W$2:$W$481,"&gt;="&amp;Z71)/$C$11</f>
        <v>0</v>
      </c>
      <c r="AD72" s="17">
        <f t="shared" si="22"/>
        <v>-4.3400000000000001E-2</v>
      </c>
      <c r="AE72" s="17">
        <f t="shared" si="23"/>
        <v>-9.2606608000000007E-3</v>
      </c>
    </row>
    <row r="73" spans="12:31" x14ac:dyDescent="0.2">
      <c r="L73" s="39">
        <v>31047</v>
      </c>
      <c r="M73" s="4">
        <v>2.5519E-2</v>
      </c>
      <c r="N73" s="4">
        <v>2.58E-2</v>
      </c>
      <c r="O73" s="4">
        <v>2.6100000000000002E-2</v>
      </c>
      <c r="P73" s="4">
        <v>1.67E-2</v>
      </c>
      <c r="Q73" s="4">
        <v>1.6255247699999999E-2</v>
      </c>
      <c r="R73" s="4">
        <v>1.56112973E-2</v>
      </c>
      <c r="S73" s="4">
        <v>2.46E-2</v>
      </c>
      <c r="T73" s="4">
        <v>2.4840000000000001E-2</v>
      </c>
      <c r="U73" s="4">
        <v>2.5100000000000001E-2</v>
      </c>
      <c r="W73" s="4">
        <f t="shared" si="24"/>
        <v>-1.0887026999999994E-3</v>
      </c>
      <c r="X73" s="34">
        <f t="shared" si="25"/>
        <v>1.2423514224798755</v>
      </c>
      <c r="Y73" s="17"/>
      <c r="Z73" s="33"/>
      <c r="AA73" s="30"/>
      <c r="AD73" s="17">
        <f t="shared" si="22"/>
        <v>1.67E-2</v>
      </c>
      <c r="AE73" s="17">
        <f t="shared" si="23"/>
        <v>1.56112973E-2</v>
      </c>
    </row>
    <row r="74" spans="12:31" x14ac:dyDescent="0.2">
      <c r="L74" s="39">
        <v>31078</v>
      </c>
      <c r="M74" s="4">
        <v>9.2122999999999997E-2</v>
      </c>
      <c r="N74" s="4">
        <v>7.9799999999999996E-2</v>
      </c>
      <c r="O74" s="4">
        <v>6.8900000000000003E-2</v>
      </c>
      <c r="P74" s="4">
        <v>0.1439</v>
      </c>
      <c r="Q74" s="4">
        <v>0.13245645919999999</v>
      </c>
      <c r="R74" s="4">
        <v>0.1208194433</v>
      </c>
      <c r="S74" s="4">
        <v>9.74E-2</v>
      </c>
      <c r="T74" s="4">
        <v>8.5150000000000003E-2</v>
      </c>
      <c r="U74" s="4">
        <v>7.3700000000000002E-2</v>
      </c>
      <c r="W74" s="4">
        <f t="shared" si="24"/>
        <v>-2.3080556700000004E-2</v>
      </c>
      <c r="X74" s="34">
        <f t="shared" si="25"/>
        <v>1.2136772600320032</v>
      </c>
      <c r="Y74" s="17"/>
      <c r="Z74" s="33"/>
      <c r="AA74" s="30"/>
      <c r="AD74" s="17">
        <f t="shared" si="22"/>
        <v>0.1439</v>
      </c>
      <c r="AE74" s="17">
        <f t="shared" si="23"/>
        <v>0.1208194433</v>
      </c>
    </row>
    <row r="75" spans="12:31" x14ac:dyDescent="0.2">
      <c r="L75" s="39">
        <v>31106</v>
      </c>
      <c r="M75" s="4">
        <v>1.5009E-2</v>
      </c>
      <c r="N75" s="4">
        <v>1.6199999999999999E-2</v>
      </c>
      <c r="O75" s="4">
        <v>1.7399999999999999E-2</v>
      </c>
      <c r="P75" s="4">
        <v>3.3000000000000002E-2</v>
      </c>
      <c r="Q75" s="4">
        <v>2.6906353099999999E-2</v>
      </c>
      <c r="R75" s="4">
        <v>2.0819855599999999E-2</v>
      </c>
      <c r="S75" s="4">
        <v>1.6899999999999998E-2</v>
      </c>
      <c r="T75" s="4">
        <v>1.7250000000000001E-2</v>
      </c>
      <c r="U75" s="4">
        <v>1.77E-2</v>
      </c>
      <c r="W75" s="4">
        <f t="shared" si="24"/>
        <v>-1.2180144400000002E-2</v>
      </c>
      <c r="X75" s="34">
        <f t="shared" si="25"/>
        <v>1.1988944957498169</v>
      </c>
      <c r="Y75" s="17"/>
      <c r="Z75" s="33"/>
      <c r="AA75" s="30"/>
      <c r="AD75" s="17">
        <f t="shared" si="22"/>
        <v>3.3000000000000002E-2</v>
      </c>
      <c r="AE75" s="17">
        <f t="shared" si="23"/>
        <v>2.0819855599999999E-2</v>
      </c>
    </row>
    <row r="76" spans="12:31" x14ac:dyDescent="0.2">
      <c r="L76" s="39">
        <v>31137</v>
      </c>
      <c r="M76" s="4">
        <v>-7.2480000000000001E-3</v>
      </c>
      <c r="N76" s="4">
        <v>-4.0000000000000002E-4</v>
      </c>
      <c r="O76" s="4">
        <v>5.8999999999999999E-3</v>
      </c>
      <c r="P76" s="4">
        <v>-2.53E-2</v>
      </c>
      <c r="Q76" s="4">
        <v>-2.0489357499999999E-2</v>
      </c>
      <c r="R76" s="4">
        <v>-1.55514943E-2</v>
      </c>
      <c r="S76" s="4">
        <v>-9.1999999999999998E-3</v>
      </c>
      <c r="T76" s="4">
        <v>-2.4299999999999999E-3</v>
      </c>
      <c r="U76" s="4">
        <v>3.8E-3</v>
      </c>
      <c r="W76" s="4">
        <f t="shared" si="24"/>
        <v>9.7485057E-3</v>
      </c>
      <c r="X76" s="34">
        <f t="shared" si="25"/>
        <v>1.2105819255753325</v>
      </c>
      <c r="Y76" s="17"/>
      <c r="Z76" s="33"/>
      <c r="AA76" s="30"/>
      <c r="AD76" s="17">
        <f t="shared" si="22"/>
        <v>-2.53E-2</v>
      </c>
      <c r="AE76" s="17">
        <f t="shared" si="23"/>
        <v>-1.55514943E-2</v>
      </c>
    </row>
    <row r="77" spans="12:31" x14ac:dyDescent="0.2">
      <c r="L77" s="39">
        <v>31167</v>
      </c>
      <c r="M77" s="4">
        <v>-1.5098E-2</v>
      </c>
      <c r="N77" s="4">
        <v>-1.1999999999999999E-3</v>
      </c>
      <c r="O77" s="4">
        <v>1.14E-2</v>
      </c>
      <c r="P77" s="4">
        <v>-1.9599999999999999E-2</v>
      </c>
      <c r="Q77" s="4">
        <v>-1.2446327E-2</v>
      </c>
      <c r="R77" s="4">
        <v>-5.3102404000000001E-3</v>
      </c>
      <c r="S77" s="4">
        <v>-1.5599999999999999E-2</v>
      </c>
      <c r="T77" s="4">
        <v>-2.3E-3</v>
      </c>
      <c r="U77" s="4">
        <v>9.7000000000000003E-3</v>
      </c>
      <c r="W77" s="4">
        <f t="shared" si="24"/>
        <v>1.42897596E-2</v>
      </c>
      <c r="X77" s="34">
        <f t="shared" si="25"/>
        <v>1.2278808502679091</v>
      </c>
      <c r="Y77" s="17"/>
      <c r="Z77" s="33"/>
      <c r="AA77" s="30"/>
      <c r="AD77" s="17">
        <f t="shared" si="22"/>
        <v>-1.9599999999999999E-2</v>
      </c>
      <c r="AE77" s="17">
        <f t="shared" si="23"/>
        <v>-5.3102404000000001E-3</v>
      </c>
    </row>
    <row r="78" spans="12:31" x14ac:dyDescent="0.2">
      <c r="L78" s="39">
        <v>31198</v>
      </c>
      <c r="M78" s="4">
        <v>6.0373000000000003E-2</v>
      </c>
      <c r="N78" s="4">
        <v>0.06</v>
      </c>
      <c r="O78" s="4">
        <v>5.9700000000000003E-2</v>
      </c>
      <c r="P78" s="4">
        <v>4.2299999999999997E-2</v>
      </c>
      <c r="Q78" s="4">
        <v>3.6781339099999998E-2</v>
      </c>
      <c r="R78" s="4">
        <v>3.1969773100000001E-2</v>
      </c>
      <c r="S78" s="4">
        <v>5.8500000000000003E-2</v>
      </c>
      <c r="T78" s="4">
        <v>5.7599999999999998E-2</v>
      </c>
      <c r="U78" s="4">
        <v>5.7099999999999998E-2</v>
      </c>
      <c r="W78" s="4">
        <f t="shared" si="24"/>
        <v>-1.0330226899999996E-2</v>
      </c>
      <c r="X78" s="34">
        <f t="shared" si="25"/>
        <v>1.2151965624784766</v>
      </c>
      <c r="Y78" s="17"/>
      <c r="Z78" s="33"/>
      <c r="AA78" s="30"/>
      <c r="AD78" s="17">
        <f t="shared" si="22"/>
        <v>4.2299999999999997E-2</v>
      </c>
      <c r="AE78" s="17">
        <f t="shared" si="23"/>
        <v>3.1969773100000001E-2</v>
      </c>
    </row>
    <row r="79" spans="12:31" x14ac:dyDescent="0.2">
      <c r="L79" s="39">
        <v>31228</v>
      </c>
      <c r="M79" s="4">
        <v>1.8978999999999999E-2</v>
      </c>
      <c r="N79" s="4">
        <v>1.9E-2</v>
      </c>
      <c r="O79" s="4">
        <v>1.9E-2</v>
      </c>
      <c r="P79" s="4">
        <v>9.4999999999999998E-3</v>
      </c>
      <c r="Q79" s="4">
        <v>1.1277662900000001E-2</v>
      </c>
      <c r="R79" s="4">
        <v>1.22304105E-2</v>
      </c>
      <c r="S79" s="4">
        <v>1.7999999999999999E-2</v>
      </c>
      <c r="T79" s="4">
        <v>1.82961692E-2</v>
      </c>
      <c r="U79" s="4">
        <v>1.84E-2</v>
      </c>
      <c r="W79" s="4">
        <f t="shared" si="24"/>
        <v>2.7304105000000006E-3</v>
      </c>
      <c r="X79" s="34">
        <f t="shared" si="25"/>
        <v>1.2185145479322317</v>
      </c>
      <c r="Y79" s="17"/>
      <c r="Z79" s="33"/>
      <c r="AA79" s="30"/>
      <c r="AD79" s="17">
        <f t="shared" si="22"/>
        <v>9.4999999999999998E-3</v>
      </c>
      <c r="AE79" s="17">
        <f t="shared" si="23"/>
        <v>1.22304105E-2</v>
      </c>
    </row>
    <row r="80" spans="12:31" x14ac:dyDescent="0.2">
      <c r="L80" s="39">
        <v>31259</v>
      </c>
      <c r="M80" s="4">
        <v>-4.2180000000000004E-3</v>
      </c>
      <c r="N80" s="4">
        <v>-5.8999999999999999E-3</v>
      </c>
      <c r="O80" s="4">
        <v>-7.4999999999999997E-3</v>
      </c>
      <c r="P80" s="4">
        <v>3.04E-2</v>
      </c>
      <c r="Q80" s="4">
        <v>2.79637984E-2</v>
      </c>
      <c r="R80" s="4">
        <v>2.5980235899999999E-2</v>
      </c>
      <c r="S80" s="4">
        <v>-8.9999999999999998E-4</v>
      </c>
      <c r="T80" s="4">
        <v>-2.6670410000000002E-3</v>
      </c>
      <c r="U80" s="4">
        <v>-4.1999999999999997E-3</v>
      </c>
      <c r="W80" s="4">
        <f t="shared" si="24"/>
        <v>-4.419764100000001E-3</v>
      </c>
      <c r="X80" s="34">
        <f t="shared" si="25"/>
        <v>1.2131290010779532</v>
      </c>
      <c r="Y80" s="17"/>
      <c r="Z80" s="33"/>
      <c r="AA80" s="30"/>
      <c r="AD80" s="17">
        <f t="shared" si="22"/>
        <v>3.04E-2</v>
      </c>
      <c r="AE80" s="17">
        <f t="shared" si="23"/>
        <v>2.5980235899999999E-2</v>
      </c>
    </row>
    <row r="81" spans="12:31" x14ac:dyDescent="0.2">
      <c r="L81" s="39">
        <v>31290</v>
      </c>
      <c r="M81" s="4">
        <v>-9.1590000000000005E-3</v>
      </c>
      <c r="N81" s="4">
        <v>-3.3999999999999998E-3</v>
      </c>
      <c r="O81" s="4">
        <v>2.3999999999999998E-3</v>
      </c>
      <c r="P81" s="4">
        <v>-1.5299999999999999E-2</v>
      </c>
      <c r="Q81" s="4">
        <v>-9.6219368999999992E-3</v>
      </c>
      <c r="R81" s="4">
        <v>-4.5703517999999997E-3</v>
      </c>
      <c r="S81" s="4">
        <v>-9.7999999999999997E-3</v>
      </c>
      <c r="T81" s="4">
        <v>-3.8999999999999998E-3</v>
      </c>
      <c r="U81" s="4">
        <v>1.6999999999999999E-3</v>
      </c>
      <c r="W81" s="4">
        <f t="shared" si="24"/>
        <v>1.0729648200000001E-2</v>
      </c>
      <c r="X81" s="34">
        <f t="shared" si="25"/>
        <v>1.2261454484807373</v>
      </c>
      <c r="Y81" s="17"/>
      <c r="Z81" s="33"/>
      <c r="AA81" s="30"/>
      <c r="AD81" s="17">
        <f t="shared" si="22"/>
        <v>-1.5299999999999999E-2</v>
      </c>
      <c r="AE81" s="17">
        <f t="shared" si="23"/>
        <v>-4.5703517999999997E-3</v>
      </c>
    </row>
    <row r="82" spans="12:31" x14ac:dyDescent="0.2">
      <c r="L82" s="39">
        <v>31320</v>
      </c>
      <c r="M82" s="4">
        <v>-3.5289000000000001E-2</v>
      </c>
      <c r="N82" s="4">
        <v>-3.6200000000000003E-2</v>
      </c>
      <c r="O82" s="4">
        <v>-3.7199999999999997E-2</v>
      </c>
      <c r="P82" s="4">
        <v>-7.2400000000000006E-2</v>
      </c>
      <c r="Q82" s="4">
        <v>-6.0494302899999998E-2</v>
      </c>
      <c r="R82" s="4">
        <v>-4.9029627200000002E-2</v>
      </c>
      <c r="S82" s="4">
        <v>-3.8899999999999997E-2</v>
      </c>
      <c r="T82" s="4">
        <v>-3.8629999999999998E-2</v>
      </c>
      <c r="U82" s="4">
        <v>-3.8300000000000001E-2</v>
      </c>
      <c r="W82" s="4">
        <f t="shared" si="24"/>
        <v>2.3370372800000004E-2</v>
      </c>
      <c r="X82" s="34">
        <f t="shared" si="25"/>
        <v>1.2548009247187555</v>
      </c>
      <c r="Y82" s="17"/>
      <c r="Z82" s="33"/>
      <c r="AA82" s="30"/>
      <c r="AD82" s="17">
        <f t="shared" si="22"/>
        <v>-7.2400000000000006E-2</v>
      </c>
      <c r="AE82" s="17">
        <f t="shared" si="23"/>
        <v>-4.9029627200000002E-2</v>
      </c>
    </row>
    <row r="83" spans="12:31" x14ac:dyDescent="0.2">
      <c r="L83" s="39">
        <v>31351</v>
      </c>
      <c r="M83" s="4">
        <v>4.3199000000000001E-2</v>
      </c>
      <c r="N83" s="4">
        <v>4.7300000000000002E-2</v>
      </c>
      <c r="O83" s="4">
        <v>5.1400000000000001E-2</v>
      </c>
      <c r="P83" s="4">
        <v>4.2099999999999999E-2</v>
      </c>
      <c r="Q83" s="4">
        <v>3.7965783900000001E-2</v>
      </c>
      <c r="R83" s="4">
        <v>3.4251651700000003E-2</v>
      </c>
      <c r="S83" s="4">
        <v>4.3099999999999999E-2</v>
      </c>
      <c r="T83" s="4">
        <v>4.6359999999999998E-2</v>
      </c>
      <c r="U83" s="4">
        <v>4.9700000000000001E-2</v>
      </c>
      <c r="W83" s="4">
        <f t="shared" si="24"/>
        <v>-7.8483482999999951E-3</v>
      </c>
      <c r="X83" s="34">
        <f t="shared" si="25"/>
        <v>1.2449528100144005</v>
      </c>
      <c r="Y83" s="17"/>
      <c r="Z83" s="33"/>
      <c r="AA83" s="30"/>
      <c r="AD83" s="17">
        <f t="shared" si="22"/>
        <v>4.2099999999999999E-2</v>
      </c>
      <c r="AE83" s="17">
        <f t="shared" si="23"/>
        <v>3.4251651700000003E-2</v>
      </c>
    </row>
    <row r="84" spans="12:31" x14ac:dyDescent="0.2">
      <c r="L84" s="39">
        <v>31381</v>
      </c>
      <c r="M84" s="4">
        <v>8.6191000000000004E-2</v>
      </c>
      <c r="N84" s="4">
        <v>7.0599999999999996E-2</v>
      </c>
      <c r="O84" s="4">
        <v>5.5300000000000002E-2</v>
      </c>
      <c r="P84" s="4">
        <v>7.2800000000000004E-2</v>
      </c>
      <c r="Q84" s="4">
        <v>7.1968841699999994E-2</v>
      </c>
      <c r="R84" s="4">
        <v>7.11280366E-2</v>
      </c>
      <c r="S84" s="4">
        <v>8.4900000000000003E-2</v>
      </c>
      <c r="T84" s="4">
        <v>7.0709999999999995E-2</v>
      </c>
      <c r="U84" s="4">
        <v>5.6800000000000003E-2</v>
      </c>
      <c r="W84" s="4">
        <f t="shared" si="24"/>
        <v>-1.6719634000000039E-3</v>
      </c>
      <c r="X84" s="34">
        <f t="shared" si="25"/>
        <v>1.2428712944813294</v>
      </c>
      <c r="Y84" s="17"/>
      <c r="Z84" s="33"/>
      <c r="AA84" s="30"/>
      <c r="AD84" s="17">
        <f t="shared" si="22"/>
        <v>7.2800000000000004E-2</v>
      </c>
      <c r="AE84" s="17">
        <f t="shared" si="23"/>
        <v>7.11280366E-2</v>
      </c>
    </row>
    <row r="85" spans="12:31" x14ac:dyDescent="0.2">
      <c r="L85" s="39">
        <v>31412</v>
      </c>
      <c r="M85" s="4">
        <v>5.1816000000000001E-2</v>
      </c>
      <c r="N85" s="4">
        <v>4.3799999999999999E-2</v>
      </c>
      <c r="O85" s="4">
        <v>3.5700000000000003E-2</v>
      </c>
      <c r="P85" s="4">
        <v>4.7500000000000001E-2</v>
      </c>
      <c r="Q85" s="4">
        <v>4.3994523700000003E-2</v>
      </c>
      <c r="R85" s="4">
        <v>4.0420620999999997E-2</v>
      </c>
      <c r="S85" s="4">
        <v>5.1400000000000001E-2</v>
      </c>
      <c r="T85" s="4">
        <v>4.3869999999999999E-2</v>
      </c>
      <c r="U85" s="4">
        <v>3.6200000000000003E-2</v>
      </c>
      <c r="W85" s="4">
        <f t="shared" si="24"/>
        <v>-7.0793790000000037E-3</v>
      </c>
      <c r="X85" s="34">
        <f t="shared" si="25"/>
        <v>1.2340725375394754</v>
      </c>
      <c r="Y85" s="17"/>
      <c r="Z85" s="33"/>
      <c r="AA85" s="30"/>
      <c r="AD85" s="17">
        <f t="shared" si="22"/>
        <v>4.7500000000000001E-2</v>
      </c>
      <c r="AE85" s="17">
        <f t="shared" si="23"/>
        <v>4.0420620999999997E-2</v>
      </c>
    </row>
    <row r="86" spans="12:31" x14ac:dyDescent="0.2">
      <c r="L86" s="39">
        <v>31443</v>
      </c>
      <c r="M86" s="4">
        <v>8.0809999999999996E-3</v>
      </c>
      <c r="N86" s="4">
        <v>1.0800000000000001E-2</v>
      </c>
      <c r="O86" s="4">
        <v>1.35E-2</v>
      </c>
      <c r="P86" s="4">
        <v>2.2800000000000001E-2</v>
      </c>
      <c r="Q86" s="4">
        <v>1.5812170600000001E-2</v>
      </c>
      <c r="R86" s="4">
        <v>8.6900407000000002E-3</v>
      </c>
      <c r="S86" s="4">
        <v>9.4999999999999998E-3</v>
      </c>
      <c r="T86" s="4">
        <v>1.1259999999999999E-2</v>
      </c>
      <c r="U86" s="4">
        <v>1.2999999999999999E-2</v>
      </c>
      <c r="W86" s="4">
        <f t="shared" si="24"/>
        <v>-1.4109959300000001E-2</v>
      </c>
      <c r="X86" s="34">
        <f t="shared" si="25"/>
        <v>1.2166598242615456</v>
      </c>
      <c r="Y86" s="17"/>
      <c r="Z86" s="33"/>
      <c r="AA86" s="30"/>
      <c r="AD86" s="17">
        <f t="shared" si="22"/>
        <v>2.2800000000000001E-2</v>
      </c>
      <c r="AE86" s="17">
        <f t="shared" si="23"/>
        <v>8.6900407000000002E-3</v>
      </c>
    </row>
    <row r="87" spans="12:31" x14ac:dyDescent="0.2">
      <c r="L87" s="39">
        <v>31471</v>
      </c>
      <c r="M87" s="4">
        <v>7.9535999999999996E-2</v>
      </c>
      <c r="N87" s="4">
        <v>7.7100000000000002E-2</v>
      </c>
      <c r="O87" s="4">
        <v>7.4399999999999994E-2</v>
      </c>
      <c r="P87" s="4">
        <v>7.3800000000000004E-2</v>
      </c>
      <c r="Q87" s="4">
        <v>7.1797418099999996E-2</v>
      </c>
      <c r="R87" s="4">
        <v>7.0050657399999994E-2</v>
      </c>
      <c r="S87" s="4">
        <v>7.9000000000000001E-2</v>
      </c>
      <c r="T87" s="4">
        <v>7.6569999999999999E-2</v>
      </c>
      <c r="U87" s="4">
        <v>7.3999999999999996E-2</v>
      </c>
      <c r="W87" s="4">
        <f t="shared" si="24"/>
        <v>-3.7493426000000107E-3</v>
      </c>
      <c r="X87" s="34">
        <f t="shared" si="25"/>
        <v>1.2120981497527332</v>
      </c>
      <c r="Y87" s="17"/>
      <c r="Z87" s="33"/>
      <c r="AA87" s="30"/>
      <c r="AD87" s="17">
        <f t="shared" si="22"/>
        <v>7.3800000000000004E-2</v>
      </c>
      <c r="AE87" s="17">
        <f t="shared" si="23"/>
        <v>7.0050657399999994E-2</v>
      </c>
    </row>
    <row r="88" spans="12:31" x14ac:dyDescent="0.2">
      <c r="L88" s="39">
        <v>31502</v>
      </c>
      <c r="M88" s="4">
        <v>6.2148000000000002E-2</v>
      </c>
      <c r="N88" s="4">
        <v>5.3999999999999999E-2</v>
      </c>
      <c r="O88" s="4">
        <v>4.6199999999999998E-2</v>
      </c>
      <c r="P88" s="4">
        <v>4.5400000000000003E-2</v>
      </c>
      <c r="Q88" s="4">
        <v>4.8503659800000001E-2</v>
      </c>
      <c r="R88" s="4">
        <v>5.15497039E-2</v>
      </c>
      <c r="S88" s="4">
        <v>6.0600000000000001E-2</v>
      </c>
      <c r="T88" s="4">
        <v>5.348E-2</v>
      </c>
      <c r="U88" s="4">
        <v>4.6699999999999998E-2</v>
      </c>
      <c r="W88" s="4">
        <f t="shared" si="24"/>
        <v>6.1497038999999976E-3</v>
      </c>
      <c r="X88" s="34">
        <f t="shared" si="25"/>
        <v>1.2195521944714505</v>
      </c>
      <c r="Y88" s="17"/>
      <c r="Z88" s="33"/>
      <c r="AA88" s="30"/>
      <c r="AD88" s="17">
        <f t="shared" si="22"/>
        <v>4.5400000000000003E-2</v>
      </c>
      <c r="AE88" s="17">
        <f t="shared" si="23"/>
        <v>5.15497039E-2</v>
      </c>
    </row>
    <row r="89" spans="12:31" x14ac:dyDescent="0.2">
      <c r="L89" s="39">
        <v>31532</v>
      </c>
      <c r="M89" s="4">
        <v>1.2819999999999999E-3</v>
      </c>
      <c r="N89" s="4">
        <v>-1.0699999999999999E-2</v>
      </c>
      <c r="O89" s="4">
        <v>-2.29E-2</v>
      </c>
      <c r="P89" s="4">
        <v>2.4500000000000001E-2</v>
      </c>
      <c r="Q89" s="4">
        <v>1.47572129E-2</v>
      </c>
      <c r="R89" s="4">
        <v>5.0503722000000001E-3</v>
      </c>
      <c r="S89" s="4">
        <v>3.5000000000000001E-3</v>
      </c>
      <c r="T89" s="4">
        <v>-8.3000000000000001E-3</v>
      </c>
      <c r="U89" s="4">
        <v>-2.0299999999999999E-2</v>
      </c>
      <c r="W89" s="4">
        <f t="shared" si="24"/>
        <v>-1.9449627800000001E-2</v>
      </c>
      <c r="X89" s="34">
        <f t="shared" si="25"/>
        <v>1.1958323582063075</v>
      </c>
      <c r="Y89" s="17"/>
      <c r="Z89" s="33"/>
      <c r="AA89" s="30"/>
      <c r="AD89" s="17">
        <f t="shared" si="22"/>
        <v>2.4500000000000001E-2</v>
      </c>
      <c r="AE89" s="17">
        <f t="shared" si="23"/>
        <v>5.0503722000000001E-3</v>
      </c>
    </row>
    <row r="90" spans="12:31" x14ac:dyDescent="0.2">
      <c r="L90" s="39">
        <v>31563</v>
      </c>
      <c r="M90" s="4">
        <v>5.7694000000000002E-2</v>
      </c>
      <c r="N90" s="4">
        <v>5.3900000000000003E-2</v>
      </c>
      <c r="O90" s="4">
        <v>0.05</v>
      </c>
      <c r="P90" s="4">
        <v>3.6600000000000001E-2</v>
      </c>
      <c r="Q90" s="4">
        <v>3.4506030399999998E-2</v>
      </c>
      <c r="R90" s="4">
        <v>3.24289283E-2</v>
      </c>
      <c r="S90" s="4">
        <v>5.57E-2</v>
      </c>
      <c r="T90" s="4">
        <v>5.2109999999999997E-2</v>
      </c>
      <c r="U90" s="4">
        <v>4.8300000000000003E-2</v>
      </c>
      <c r="W90" s="4">
        <f t="shared" si="24"/>
        <v>-4.1710717000000008E-3</v>
      </c>
      <c r="X90" s="34">
        <f t="shared" si="25"/>
        <v>1.190844455699049</v>
      </c>
      <c r="Y90" s="17"/>
      <c r="Z90" s="33"/>
      <c r="AA90" s="30"/>
      <c r="AD90" s="17">
        <f t="shared" si="22"/>
        <v>3.6600000000000001E-2</v>
      </c>
      <c r="AE90" s="17">
        <f t="shared" si="23"/>
        <v>3.24289283E-2</v>
      </c>
    </row>
    <row r="91" spans="12:31" x14ac:dyDescent="0.2">
      <c r="L91" s="39">
        <v>31593</v>
      </c>
      <c r="M91" s="4">
        <v>2.1635000000000001E-2</v>
      </c>
      <c r="N91" s="4">
        <v>1.6799999999999999E-2</v>
      </c>
      <c r="O91" s="4">
        <v>1.15E-2</v>
      </c>
      <c r="P91" s="4">
        <v>3.2000000000000002E-3</v>
      </c>
      <c r="Q91" s="4">
        <v>-1.2205644000000001E-3</v>
      </c>
      <c r="R91" s="4">
        <v>-6.2691950999999996E-3</v>
      </c>
      <c r="S91" s="4">
        <v>1.9900000000000001E-2</v>
      </c>
      <c r="T91" s="4">
        <v>1.51232704E-2</v>
      </c>
      <c r="U91" s="4">
        <v>9.7999999999999997E-3</v>
      </c>
      <c r="W91" s="4">
        <f t="shared" si="24"/>
        <v>-9.4691950999999993E-3</v>
      </c>
      <c r="X91" s="34">
        <f t="shared" si="25"/>
        <v>1.1795681172142813</v>
      </c>
      <c r="Y91" s="17"/>
      <c r="Z91" s="33"/>
      <c r="AA91" s="30"/>
      <c r="AD91" s="17">
        <f t="shared" si="22"/>
        <v>3.2000000000000002E-3</v>
      </c>
      <c r="AE91" s="17">
        <f t="shared" si="23"/>
        <v>-6.2691950999999996E-3</v>
      </c>
    </row>
    <row r="92" spans="12:31" x14ac:dyDescent="0.2">
      <c r="L92" s="39">
        <v>31624</v>
      </c>
      <c r="M92" s="4">
        <v>-6.8647E-2</v>
      </c>
      <c r="N92" s="4">
        <v>-5.5800000000000002E-2</v>
      </c>
      <c r="O92" s="4">
        <v>-4.2999999999999997E-2</v>
      </c>
      <c r="P92" s="4">
        <v>-0.1075</v>
      </c>
      <c r="Q92" s="4">
        <v>-9.3529424200000003E-2</v>
      </c>
      <c r="R92" s="4">
        <v>-7.9919938800000007E-2</v>
      </c>
      <c r="S92" s="4">
        <v>-7.22E-2</v>
      </c>
      <c r="T92" s="4">
        <v>-5.935E-2</v>
      </c>
      <c r="U92" s="4">
        <v>-4.65E-2</v>
      </c>
      <c r="W92" s="4">
        <f t="shared" si="24"/>
        <v>2.7580061199999992E-2</v>
      </c>
      <c r="X92" s="34">
        <f t="shared" si="25"/>
        <v>1.2121006780766199</v>
      </c>
      <c r="Y92" s="17"/>
      <c r="Z92" s="33"/>
      <c r="AA92" s="30"/>
      <c r="AD92" s="17">
        <f t="shared" si="22"/>
        <v>-0.1075</v>
      </c>
      <c r="AE92" s="17">
        <f t="shared" si="23"/>
        <v>-7.9919938800000007E-2</v>
      </c>
    </row>
    <row r="93" spans="12:31" x14ac:dyDescent="0.2">
      <c r="L93" s="39">
        <v>31655</v>
      </c>
      <c r="M93" s="4">
        <v>4.6123999999999998E-2</v>
      </c>
      <c r="N93" s="4">
        <v>7.17E-2</v>
      </c>
      <c r="O93" s="4">
        <v>9.6699999999999994E-2</v>
      </c>
      <c r="P93" s="4">
        <v>2.1499999999999998E-2</v>
      </c>
      <c r="Q93" s="4">
        <v>3.1751197100000003E-2</v>
      </c>
      <c r="R93" s="4">
        <v>4.14091392E-2</v>
      </c>
      <c r="S93" s="4">
        <v>4.3900000000000002E-2</v>
      </c>
      <c r="T93" s="4">
        <v>6.812E-2</v>
      </c>
      <c r="U93" s="4">
        <v>9.1600000000000001E-2</v>
      </c>
      <c r="W93" s="4">
        <f t="shared" si="24"/>
        <v>1.9909139200000002E-2</v>
      </c>
      <c r="X93" s="34">
        <f t="shared" si="25"/>
        <v>1.2362325592008616</v>
      </c>
      <c r="Y93" s="17"/>
      <c r="Z93" s="33"/>
      <c r="AA93" s="30"/>
      <c r="AD93" s="17">
        <f t="shared" si="22"/>
        <v>2.1499999999999998E-2</v>
      </c>
      <c r="AE93" s="17">
        <f t="shared" si="23"/>
        <v>4.14091392E-2</v>
      </c>
    </row>
    <row r="94" spans="12:31" x14ac:dyDescent="0.2">
      <c r="L94" s="39">
        <v>31685</v>
      </c>
      <c r="M94" s="4">
        <v>-9.9019999999999997E-2</v>
      </c>
      <c r="N94" s="4">
        <v>-8.3099999999999993E-2</v>
      </c>
      <c r="O94" s="4">
        <v>-6.83E-2</v>
      </c>
      <c r="P94" s="4">
        <v>-8.14E-2</v>
      </c>
      <c r="Q94" s="4">
        <v>-6.1705866499999998E-2</v>
      </c>
      <c r="R94" s="4">
        <v>-4.3569705399999999E-2</v>
      </c>
      <c r="S94" s="4">
        <v>-9.7500000000000003E-2</v>
      </c>
      <c r="T94" s="4">
        <v>-8.1280000000000005E-2</v>
      </c>
      <c r="U94" s="4">
        <v>-6.6100000000000006E-2</v>
      </c>
      <c r="W94" s="4">
        <f t="shared" si="24"/>
        <v>3.7830294600000001E-2</v>
      </c>
      <c r="X94" s="34">
        <f t="shared" si="25"/>
        <v>1.2829996011095421</v>
      </c>
      <c r="Y94" s="17"/>
      <c r="Z94" s="33"/>
      <c r="AA94" s="30"/>
      <c r="AD94" s="17">
        <f t="shared" si="22"/>
        <v>-8.14E-2</v>
      </c>
      <c r="AE94" s="17">
        <f t="shared" si="23"/>
        <v>-4.3569705399999999E-2</v>
      </c>
    </row>
    <row r="95" spans="12:31" x14ac:dyDescent="0.2">
      <c r="L95" s="39">
        <v>31716</v>
      </c>
      <c r="M95" s="4">
        <v>5.7461999999999999E-2</v>
      </c>
      <c r="N95" s="4">
        <v>5.4199999999999998E-2</v>
      </c>
      <c r="O95" s="4">
        <v>5.0999999999999997E-2</v>
      </c>
      <c r="P95" s="4">
        <v>5.0799999999999998E-2</v>
      </c>
      <c r="Q95" s="4">
        <v>3.9664817900000003E-2</v>
      </c>
      <c r="R95" s="4">
        <v>2.8679529700000001E-2</v>
      </c>
      <c r="S95" s="4">
        <v>5.6899999999999999E-2</v>
      </c>
      <c r="T95" s="4">
        <v>5.2899972000000003E-2</v>
      </c>
      <c r="U95" s="4">
        <v>4.9000000000000002E-2</v>
      </c>
      <c r="W95" s="4">
        <f t="shared" si="24"/>
        <v>-2.2120470299999997E-2</v>
      </c>
      <c r="X95" s="34">
        <f t="shared" si="25"/>
        <v>1.2546190465382867</v>
      </c>
      <c r="Y95" s="17"/>
      <c r="Z95" s="33"/>
      <c r="AA95" s="30"/>
      <c r="AD95" s="17">
        <f t="shared" si="22"/>
        <v>5.0799999999999998E-2</v>
      </c>
      <c r="AE95" s="17">
        <f t="shared" si="23"/>
        <v>2.8679529700000001E-2</v>
      </c>
    </row>
    <row r="96" spans="12:31" x14ac:dyDescent="0.2">
      <c r="L96" s="39">
        <v>31746</v>
      </c>
      <c r="M96" s="4">
        <v>1.8223E-2</v>
      </c>
      <c r="N96" s="4">
        <v>1.7999999999999999E-2</v>
      </c>
      <c r="O96" s="4">
        <v>1.7899999999999999E-2</v>
      </c>
      <c r="P96" s="4">
        <v>-4.4000000000000003E-3</v>
      </c>
      <c r="Q96" s="4">
        <v>-3.4179348999999999E-3</v>
      </c>
      <c r="R96" s="4">
        <v>-2.3188189000000001E-3</v>
      </c>
      <c r="S96" s="4">
        <v>1.6199999999999999E-2</v>
      </c>
      <c r="T96" s="4">
        <v>1.61796796E-2</v>
      </c>
      <c r="U96" s="4">
        <v>1.6199999999999999E-2</v>
      </c>
      <c r="W96" s="4">
        <f t="shared" si="24"/>
        <v>2.0811811000000001E-3</v>
      </c>
      <c r="X96" s="34">
        <f t="shared" si="25"/>
        <v>1.2572301359856424</v>
      </c>
      <c r="Y96" s="17"/>
      <c r="Z96" s="33"/>
      <c r="AA96" s="30"/>
      <c r="AD96" s="17">
        <f t="shared" si="22"/>
        <v>-4.4000000000000003E-3</v>
      </c>
      <c r="AE96" s="17">
        <f t="shared" si="23"/>
        <v>-2.3188189000000001E-3</v>
      </c>
    </row>
    <row r="97" spans="12:31" x14ac:dyDescent="0.2">
      <c r="L97" s="39">
        <v>31777</v>
      </c>
      <c r="M97" s="4">
        <v>-2.4059000000000001E-2</v>
      </c>
      <c r="N97" s="4">
        <v>-2.7E-2</v>
      </c>
      <c r="O97" s="4">
        <v>-2.9899999999999999E-2</v>
      </c>
      <c r="P97" s="4">
        <v>-3.3599999999999998E-2</v>
      </c>
      <c r="Q97" s="4">
        <v>-2.8920353199999999E-2</v>
      </c>
      <c r="R97" s="4">
        <v>-2.41809461E-2</v>
      </c>
      <c r="S97" s="4">
        <v>-2.4899999999999999E-2</v>
      </c>
      <c r="T97" s="4">
        <v>-2.7189999999999999E-2</v>
      </c>
      <c r="U97" s="4">
        <v>-2.9399999999999999E-2</v>
      </c>
      <c r="W97" s="4">
        <f t="shared" si="24"/>
        <v>9.4190538999999983E-3</v>
      </c>
      <c r="X97" s="34">
        <f t="shared" si="25"/>
        <v>1.2690720544011955</v>
      </c>
      <c r="Y97" s="17"/>
      <c r="Z97" s="33"/>
      <c r="AA97" s="30"/>
      <c r="AD97" s="17">
        <f t="shared" si="22"/>
        <v>-3.3599999999999998E-2</v>
      </c>
      <c r="AE97" s="17">
        <f t="shared" si="23"/>
        <v>-2.41809461E-2</v>
      </c>
    </row>
    <row r="98" spans="12:31" x14ac:dyDescent="0.2">
      <c r="L98" s="39">
        <v>31808</v>
      </c>
      <c r="M98" s="4">
        <v>0.14341699999999999</v>
      </c>
      <c r="N98" s="4">
        <v>0.12939999999999999</v>
      </c>
      <c r="O98" s="4">
        <v>0.1154</v>
      </c>
      <c r="P98" s="4">
        <v>0.12870000000000001</v>
      </c>
      <c r="Q98" s="4">
        <v>0.11566638830000001</v>
      </c>
      <c r="R98" s="4">
        <v>0.1041600298</v>
      </c>
      <c r="S98" s="4">
        <v>0.14219999999999999</v>
      </c>
      <c r="T98" s="4">
        <v>0.12828000000000001</v>
      </c>
      <c r="U98" s="4">
        <v>0.1144</v>
      </c>
      <c r="W98" s="4">
        <f t="shared" si="24"/>
        <v>-2.4539970200000011E-2</v>
      </c>
      <c r="X98" s="34">
        <f t="shared" si="25"/>
        <v>1.2379290640045375</v>
      </c>
      <c r="Y98" s="17"/>
      <c r="Z98" s="33"/>
      <c r="AA98" s="30"/>
      <c r="AD98" s="17">
        <f t="shared" si="22"/>
        <v>0.12870000000000001</v>
      </c>
      <c r="AE98" s="17">
        <f t="shared" si="23"/>
        <v>0.1041600298</v>
      </c>
    </row>
    <row r="99" spans="12:31" x14ac:dyDescent="0.2">
      <c r="L99" s="39">
        <v>31836</v>
      </c>
      <c r="M99" s="4">
        <v>6.8038000000000001E-2</v>
      </c>
      <c r="N99" s="4">
        <v>4.3799999999999999E-2</v>
      </c>
      <c r="O99" s="4">
        <v>1.89E-2</v>
      </c>
      <c r="P99" s="4">
        <v>9.6799999999999997E-2</v>
      </c>
      <c r="Q99" s="4">
        <v>8.4124743299999999E-2</v>
      </c>
      <c r="R99" s="4">
        <v>7.1469511799999996E-2</v>
      </c>
      <c r="S99" s="4">
        <v>7.0400000000000004E-2</v>
      </c>
      <c r="T99" s="4">
        <v>4.7149999999999997E-2</v>
      </c>
      <c r="U99" s="4">
        <v>2.3300000000000001E-2</v>
      </c>
      <c r="W99" s="4">
        <f t="shared" si="24"/>
        <v>-2.5330488200000001E-2</v>
      </c>
      <c r="X99" s="34">
        <f t="shared" si="25"/>
        <v>1.2065717164563334</v>
      </c>
      <c r="Y99" s="17"/>
      <c r="Z99" s="33"/>
      <c r="AA99" s="30"/>
      <c r="AD99" s="17">
        <f t="shared" si="22"/>
        <v>9.6799999999999997E-2</v>
      </c>
      <c r="AE99" s="17">
        <f t="shared" si="23"/>
        <v>7.1469511799999996E-2</v>
      </c>
    </row>
    <row r="100" spans="12:31" x14ac:dyDescent="0.2">
      <c r="L100" s="39">
        <v>31867</v>
      </c>
      <c r="M100" s="4">
        <v>1.6081000000000002E-2</v>
      </c>
      <c r="N100" s="4">
        <v>0.02</v>
      </c>
      <c r="O100" s="4">
        <v>2.4299999999999999E-2</v>
      </c>
      <c r="P100" s="4">
        <v>2.7400000000000001E-2</v>
      </c>
      <c r="Q100" s="4">
        <v>2.6911315000000002E-2</v>
      </c>
      <c r="R100" s="4">
        <v>2.6540692099999999E-2</v>
      </c>
      <c r="S100" s="4">
        <v>1.7100000000000001E-2</v>
      </c>
      <c r="T100" s="4">
        <v>2.0650000000000002E-2</v>
      </c>
      <c r="U100" s="4">
        <v>2.4500000000000001E-2</v>
      </c>
      <c r="W100" s="4">
        <f t="shared" si="24"/>
        <v>-8.5930790000000173E-4</v>
      </c>
      <c r="X100" s="34">
        <f t="shared" si="25"/>
        <v>1.2055348998484658</v>
      </c>
      <c r="Y100" s="17"/>
      <c r="Z100" s="33"/>
      <c r="AA100" s="30"/>
      <c r="AD100" s="17">
        <f t="shared" si="22"/>
        <v>2.7400000000000001E-2</v>
      </c>
      <c r="AE100" s="17">
        <f t="shared" si="23"/>
        <v>2.6540692099999999E-2</v>
      </c>
    </row>
    <row r="101" spans="12:31" x14ac:dyDescent="0.2">
      <c r="L101" s="39">
        <v>31897</v>
      </c>
      <c r="M101" s="4">
        <v>-1.9175999999999999E-2</v>
      </c>
      <c r="N101" s="4">
        <v>-1.5699999999999999E-2</v>
      </c>
      <c r="O101" s="4">
        <v>-1.2E-2</v>
      </c>
      <c r="P101" s="4">
        <v>-3.1E-2</v>
      </c>
      <c r="Q101" s="4">
        <v>-2.88958481E-2</v>
      </c>
      <c r="R101" s="4">
        <v>-2.62805334E-2</v>
      </c>
      <c r="S101" s="4">
        <v>-2.0199999999999999E-2</v>
      </c>
      <c r="T101" s="4">
        <v>-1.6809999999999999E-2</v>
      </c>
      <c r="U101" s="4">
        <v>-1.32E-2</v>
      </c>
      <c r="W101" s="4">
        <f t="shared" si="24"/>
        <v>4.7194665999999996E-3</v>
      </c>
      <c r="X101" s="34">
        <f t="shared" si="25"/>
        <v>1.2112243815434351</v>
      </c>
      <c r="Y101" s="17"/>
      <c r="Z101" s="33"/>
      <c r="AA101" s="30"/>
      <c r="AD101" s="17">
        <f t="shared" si="22"/>
        <v>-3.1E-2</v>
      </c>
      <c r="AE101" s="17">
        <f t="shared" si="23"/>
        <v>-2.62805334E-2</v>
      </c>
    </row>
    <row r="102" spans="12:31" x14ac:dyDescent="0.2">
      <c r="L102" s="39">
        <v>31928</v>
      </c>
      <c r="M102" s="4">
        <v>1.0815E-2</v>
      </c>
      <c r="N102" s="4">
        <v>7.1000000000000004E-3</v>
      </c>
      <c r="O102" s="4">
        <v>3.3E-3</v>
      </c>
      <c r="P102" s="4">
        <v>-7.0000000000000001E-3</v>
      </c>
      <c r="Q102" s="4">
        <v>-3.2050647999999999E-3</v>
      </c>
      <c r="R102" s="4">
        <v>6.2014440000000002E-4</v>
      </c>
      <c r="S102" s="4">
        <v>9.2999999999999992E-3</v>
      </c>
      <c r="T102" s="4">
        <v>6.2224645000000002E-3</v>
      </c>
      <c r="U102" s="4">
        <v>3.0999999999999999E-3</v>
      </c>
      <c r="W102" s="4">
        <f t="shared" si="24"/>
        <v>7.6201443999999998E-3</v>
      </c>
      <c r="X102" s="34">
        <f t="shared" si="25"/>
        <v>1.2204540862315967</v>
      </c>
      <c r="Y102" s="17"/>
      <c r="Z102" s="33"/>
      <c r="AA102" s="30"/>
      <c r="AD102" s="17">
        <f t="shared" si="22"/>
        <v>-7.0000000000000001E-3</v>
      </c>
      <c r="AE102" s="17">
        <f t="shared" si="23"/>
        <v>6.2014440000000002E-4</v>
      </c>
    </row>
    <row r="103" spans="12:31" x14ac:dyDescent="0.2">
      <c r="L103" s="39">
        <v>31958</v>
      </c>
      <c r="M103" s="4">
        <v>4.727E-2</v>
      </c>
      <c r="N103" s="4">
        <v>4.7399999999999998E-2</v>
      </c>
      <c r="O103" s="4">
        <v>4.7600000000000003E-2</v>
      </c>
      <c r="P103" s="4">
        <v>2.4799999999999999E-2</v>
      </c>
      <c r="Q103" s="4">
        <v>2.5742810099999999E-2</v>
      </c>
      <c r="R103" s="4">
        <v>2.6391298099999998E-2</v>
      </c>
      <c r="S103" s="4">
        <v>4.5400000000000003E-2</v>
      </c>
      <c r="T103" s="4">
        <v>4.55448226E-2</v>
      </c>
      <c r="U103" s="4">
        <v>4.58E-2</v>
      </c>
      <c r="W103" s="4">
        <f t="shared" si="24"/>
        <v>1.5912980999999993E-3</v>
      </c>
      <c r="X103" s="34">
        <f t="shared" si="25"/>
        <v>1.2223961925001541</v>
      </c>
      <c r="Y103" s="17"/>
      <c r="Z103" s="33"/>
      <c r="AA103" s="30"/>
      <c r="AD103" s="17">
        <f t="shared" si="22"/>
        <v>2.4799999999999999E-2</v>
      </c>
      <c r="AE103" s="17">
        <f t="shared" si="23"/>
        <v>2.6391298099999998E-2</v>
      </c>
    </row>
    <row r="104" spans="12:31" x14ac:dyDescent="0.2">
      <c r="L104" s="39">
        <v>31989</v>
      </c>
      <c r="M104" s="4">
        <v>4.7715E-2</v>
      </c>
      <c r="N104" s="4">
        <v>4.3799999999999999E-2</v>
      </c>
      <c r="O104" s="4">
        <v>3.9800000000000002E-2</v>
      </c>
      <c r="P104" s="4">
        <v>2.3900000000000001E-2</v>
      </c>
      <c r="Q104" s="4">
        <v>3.1153250800000001E-2</v>
      </c>
      <c r="R104" s="4">
        <v>3.8429986300000003E-2</v>
      </c>
      <c r="S104" s="4">
        <v>4.5600000000000002E-2</v>
      </c>
      <c r="T104" s="4">
        <v>4.267E-2</v>
      </c>
      <c r="U104" s="4">
        <v>3.9699999999999999E-2</v>
      </c>
      <c r="W104" s="4">
        <f t="shared" si="24"/>
        <v>1.4529986300000002E-2</v>
      </c>
      <c r="X104" s="34">
        <f t="shared" si="25"/>
        <v>1.2401575924303534</v>
      </c>
      <c r="Y104" s="17"/>
      <c r="Z104" s="33"/>
      <c r="AA104" s="30"/>
      <c r="AD104" s="17">
        <f t="shared" si="22"/>
        <v>2.3900000000000001E-2</v>
      </c>
      <c r="AE104" s="17">
        <f t="shared" si="23"/>
        <v>3.8429986300000003E-2</v>
      </c>
    </row>
    <row r="105" spans="12:31" x14ac:dyDescent="0.2">
      <c r="L105" s="39">
        <v>32020</v>
      </c>
      <c r="M105" s="4">
        <v>4.6071000000000001E-2</v>
      </c>
      <c r="N105" s="4">
        <v>4.1399999999999999E-2</v>
      </c>
      <c r="O105" s="4">
        <v>3.6799999999999999E-2</v>
      </c>
      <c r="P105" s="4">
        <v>2.8899999999999999E-2</v>
      </c>
      <c r="Q105" s="4">
        <v>2.95740289E-2</v>
      </c>
      <c r="R105" s="4">
        <v>2.98588178E-2</v>
      </c>
      <c r="S105" s="4">
        <v>4.4600000000000001E-2</v>
      </c>
      <c r="T105" s="4">
        <v>4.0399999999999998E-2</v>
      </c>
      <c r="U105" s="4">
        <v>3.6200000000000003E-2</v>
      </c>
      <c r="W105" s="4">
        <f t="shared" si="24"/>
        <v>9.5881780000000097E-4</v>
      </c>
      <c r="X105" s="34">
        <f t="shared" si="25"/>
        <v>1.2413466776047808</v>
      </c>
      <c r="Y105" s="17"/>
      <c r="Z105" s="33"/>
      <c r="AA105" s="30"/>
      <c r="AD105" s="17">
        <f t="shared" si="22"/>
        <v>2.8899999999999999E-2</v>
      </c>
      <c r="AE105" s="17">
        <f t="shared" si="23"/>
        <v>2.98588178E-2</v>
      </c>
    </row>
    <row r="106" spans="12:31" x14ac:dyDescent="0.2">
      <c r="L106" s="39">
        <v>32050</v>
      </c>
      <c r="M106" s="4">
        <v>-2.5949E-2</v>
      </c>
      <c r="N106" s="4">
        <v>-2.2100000000000002E-2</v>
      </c>
      <c r="O106" s="4">
        <v>-1.8200000000000001E-2</v>
      </c>
      <c r="P106" s="4">
        <v>-0.02</v>
      </c>
      <c r="Q106" s="4">
        <v>-1.81715452E-2</v>
      </c>
      <c r="R106" s="4">
        <v>-1.6889194699999999E-2</v>
      </c>
      <c r="S106" s="4">
        <v>-2.5499999999999998E-2</v>
      </c>
      <c r="T106" s="4">
        <v>-2.18E-2</v>
      </c>
      <c r="U106" s="4">
        <v>-1.8100000000000002E-2</v>
      </c>
      <c r="W106" s="4">
        <f t="shared" si="24"/>
        <v>3.1108053000000017E-3</v>
      </c>
      <c r="X106" s="34">
        <f t="shared" si="25"/>
        <v>1.2452082654286112</v>
      </c>
      <c r="Y106" s="17"/>
      <c r="Z106" s="33"/>
      <c r="AA106" s="30"/>
      <c r="AD106" s="17">
        <f t="shared" si="22"/>
        <v>-0.02</v>
      </c>
      <c r="AE106" s="17">
        <f t="shared" si="23"/>
        <v>-1.6889194699999999E-2</v>
      </c>
    </row>
    <row r="107" spans="12:31" x14ac:dyDescent="0.2">
      <c r="L107" s="39">
        <v>32081</v>
      </c>
      <c r="M107" s="4">
        <v>-0.23231499999999999</v>
      </c>
      <c r="N107" s="4">
        <v>-0.21690000000000001</v>
      </c>
      <c r="O107" s="4">
        <v>-0.2016</v>
      </c>
      <c r="P107" s="4">
        <v>-0.32950000000000002</v>
      </c>
      <c r="Q107" s="4">
        <v>-0.30628004980000001</v>
      </c>
      <c r="R107" s="4">
        <v>-0.28284962720000001</v>
      </c>
      <c r="S107" s="4">
        <v>-0.2404</v>
      </c>
      <c r="T107" s="4">
        <v>-0.22428000000000001</v>
      </c>
      <c r="U107" s="4">
        <v>-0.20830000000000001</v>
      </c>
      <c r="W107" s="4">
        <f t="shared" si="24"/>
        <v>4.6650372800000006E-2</v>
      </c>
      <c r="X107" s="34">
        <f t="shared" si="25"/>
        <v>1.3032976952244972</v>
      </c>
      <c r="Y107" s="17"/>
      <c r="Z107" s="33"/>
      <c r="AA107" s="30"/>
      <c r="AD107" s="17">
        <f t="shared" si="22"/>
        <v>-0.32950000000000002</v>
      </c>
      <c r="AE107" s="17">
        <f t="shared" si="23"/>
        <v>-0.28284962720000001</v>
      </c>
    </row>
    <row r="108" spans="12:31" x14ac:dyDescent="0.2">
      <c r="L108" s="39">
        <v>32111</v>
      </c>
      <c r="M108" s="4">
        <v>-8.6312E-2</v>
      </c>
      <c r="N108" s="4">
        <v>-7.7100000000000002E-2</v>
      </c>
      <c r="O108" s="4">
        <v>-6.8400000000000002E-2</v>
      </c>
      <c r="P108" s="4">
        <v>-6.6100000000000006E-2</v>
      </c>
      <c r="Q108" s="4">
        <v>-5.3545624799999997E-2</v>
      </c>
      <c r="R108" s="4">
        <v>-4.2000639700000002E-2</v>
      </c>
      <c r="S108" s="4">
        <v>-8.48E-2</v>
      </c>
      <c r="T108" s="4">
        <v>-7.5410000000000005E-2</v>
      </c>
      <c r="U108" s="4">
        <v>-6.6400000000000001E-2</v>
      </c>
      <c r="W108" s="4">
        <f t="shared" si="24"/>
        <v>2.4099360300000004E-2</v>
      </c>
      <c r="X108" s="34">
        <f t="shared" si="25"/>
        <v>1.3347063359598719</v>
      </c>
      <c r="Y108" s="17"/>
      <c r="Z108" s="33"/>
      <c r="AA108" s="30"/>
      <c r="AD108" s="17">
        <f t="shared" si="22"/>
        <v>-6.6100000000000006E-2</v>
      </c>
      <c r="AE108" s="17">
        <f t="shared" si="23"/>
        <v>-4.2000639700000002E-2</v>
      </c>
    </row>
    <row r="109" spans="12:31" x14ac:dyDescent="0.2">
      <c r="L109" s="39">
        <v>32142</v>
      </c>
      <c r="M109" s="4">
        <v>9.1549000000000005E-2</v>
      </c>
      <c r="N109" s="4">
        <v>7.3300000000000004E-2</v>
      </c>
      <c r="O109" s="4">
        <v>5.6000000000000001E-2</v>
      </c>
      <c r="P109" s="4">
        <v>0.104</v>
      </c>
      <c r="Q109" s="4">
        <v>8.0522491400000007E-2</v>
      </c>
      <c r="R109" s="4">
        <v>5.8840302800000001E-2</v>
      </c>
      <c r="S109" s="4">
        <v>9.2499999999999999E-2</v>
      </c>
      <c r="T109" s="4">
        <v>7.3819999999999997E-2</v>
      </c>
      <c r="U109" s="4">
        <v>5.62E-2</v>
      </c>
      <c r="W109" s="4">
        <f t="shared" si="24"/>
        <v>-4.5159697199999994E-2</v>
      </c>
      <c r="X109" s="34">
        <f t="shared" si="25"/>
        <v>1.2744314019770027</v>
      </c>
      <c r="Y109" s="17"/>
      <c r="Z109" s="33"/>
      <c r="AA109" s="30"/>
      <c r="AD109" s="17">
        <f t="shared" si="22"/>
        <v>0.104</v>
      </c>
      <c r="AE109" s="17">
        <f t="shared" si="23"/>
        <v>5.8840302800000001E-2</v>
      </c>
    </row>
    <row r="110" spans="12:31" x14ac:dyDescent="0.2">
      <c r="L110" s="39">
        <v>32173</v>
      </c>
      <c r="M110" s="4">
        <v>1.167E-2</v>
      </c>
      <c r="N110" s="4">
        <v>4.4999999999999998E-2</v>
      </c>
      <c r="O110" s="4">
        <v>7.7700000000000005E-2</v>
      </c>
      <c r="P110" s="4">
        <v>1.95E-2</v>
      </c>
      <c r="Q110" s="4">
        <v>4.36193317E-2</v>
      </c>
      <c r="R110" s="4">
        <v>6.7500351E-2</v>
      </c>
      <c r="S110" s="4">
        <v>1.23E-2</v>
      </c>
      <c r="T110" s="4">
        <v>4.4839999999999998E-2</v>
      </c>
      <c r="U110" s="4">
        <v>7.6899999999999996E-2</v>
      </c>
      <c r="W110" s="4">
        <f t="shared" si="24"/>
        <v>4.8000350999999997E-2</v>
      </c>
      <c r="X110" s="34">
        <f t="shared" si="25"/>
        <v>1.3356045565973209</v>
      </c>
      <c r="Y110" s="17"/>
      <c r="Z110" s="33"/>
      <c r="AA110" s="30"/>
      <c r="AD110" s="17">
        <f t="shared" si="22"/>
        <v>1.95E-2</v>
      </c>
      <c r="AE110" s="17">
        <f t="shared" si="23"/>
        <v>6.7500351E-2</v>
      </c>
    </row>
    <row r="111" spans="12:31" x14ac:dyDescent="0.2">
      <c r="L111" s="39">
        <v>32202</v>
      </c>
      <c r="M111" s="4">
        <v>5.4497999999999998E-2</v>
      </c>
      <c r="N111" s="4">
        <v>4.9200000000000001E-2</v>
      </c>
      <c r="O111" s="4">
        <v>4.4299999999999999E-2</v>
      </c>
      <c r="P111" s="4">
        <v>9.3100000000000002E-2</v>
      </c>
      <c r="Q111" s="4">
        <v>9.0136395499999994E-2</v>
      </c>
      <c r="R111" s="4">
        <v>8.6939366000000004E-2</v>
      </c>
      <c r="S111" s="4">
        <v>5.7500000000000002E-2</v>
      </c>
      <c r="T111" s="4">
        <v>5.2359999999999997E-2</v>
      </c>
      <c r="U111" s="4">
        <v>4.7500000000000001E-2</v>
      </c>
      <c r="W111" s="4">
        <f t="shared" si="24"/>
        <v>-6.1606339999999982E-3</v>
      </c>
      <c r="X111" s="34">
        <f t="shared" si="25"/>
        <v>1.3273763857553926</v>
      </c>
      <c r="Y111" s="17"/>
      <c r="Z111" s="33"/>
      <c r="AA111" s="30"/>
      <c r="AD111" s="17">
        <f t="shared" si="22"/>
        <v>9.3100000000000002E-2</v>
      </c>
      <c r="AE111" s="17">
        <f t="shared" si="23"/>
        <v>8.6939366000000004E-2</v>
      </c>
    </row>
    <row r="112" spans="12:31" x14ac:dyDescent="0.2">
      <c r="L112" s="39">
        <v>32233</v>
      </c>
      <c r="M112" s="4">
        <v>-3.3605999999999997E-2</v>
      </c>
      <c r="N112" s="4">
        <v>-2.6200000000000001E-2</v>
      </c>
      <c r="O112" s="4">
        <v>-1.9400000000000001E-2</v>
      </c>
      <c r="P112" s="4">
        <v>5.3600000000000002E-2</v>
      </c>
      <c r="Q112" s="4">
        <v>4.6758205099999998E-2</v>
      </c>
      <c r="R112" s="4">
        <v>4.0499579500000001E-2</v>
      </c>
      <c r="S112" s="4">
        <v>-2.6599999999999999E-2</v>
      </c>
      <c r="T112" s="4">
        <v>-2.0469999999999999E-2</v>
      </c>
      <c r="U112" s="4">
        <v>-1.47E-2</v>
      </c>
      <c r="W112" s="4">
        <f t="shared" si="24"/>
        <v>-1.3100420500000001E-2</v>
      </c>
      <c r="X112" s="34">
        <f t="shared" si="25"/>
        <v>1.3099871969402268</v>
      </c>
      <c r="Y112" s="17"/>
      <c r="Z112" s="33"/>
      <c r="AA112" s="30"/>
      <c r="AD112" s="17">
        <f t="shared" si="22"/>
        <v>5.3600000000000002E-2</v>
      </c>
      <c r="AE112" s="17">
        <f t="shared" si="23"/>
        <v>4.0499579500000001E-2</v>
      </c>
    </row>
    <row r="113" spans="12:31" x14ac:dyDescent="0.2">
      <c r="L113" s="39">
        <v>32263</v>
      </c>
      <c r="M113" s="4">
        <v>1.5610000000000001E-3</v>
      </c>
      <c r="N113" s="4">
        <v>8.3000000000000001E-3</v>
      </c>
      <c r="O113" s="4">
        <v>1.4500000000000001E-2</v>
      </c>
      <c r="P113" s="4">
        <v>2.41E-2</v>
      </c>
      <c r="Q113" s="4">
        <v>2.27412551E-2</v>
      </c>
      <c r="R113" s="4">
        <v>2.1209868100000001E-2</v>
      </c>
      <c r="S113" s="4">
        <v>3.5000000000000001E-3</v>
      </c>
      <c r="T113" s="4">
        <v>9.4900000000000002E-3</v>
      </c>
      <c r="U113" s="4">
        <v>1.5100000000000001E-2</v>
      </c>
      <c r="W113" s="4">
        <f t="shared" si="24"/>
        <v>-2.8901318999999988E-3</v>
      </c>
      <c r="X113" s="34">
        <f t="shared" si="25"/>
        <v>1.3062011611537583</v>
      </c>
      <c r="Y113" s="17"/>
      <c r="Z113" s="33"/>
      <c r="AA113" s="30"/>
      <c r="AD113" s="17">
        <f t="shared" si="22"/>
        <v>2.41E-2</v>
      </c>
      <c r="AE113" s="17">
        <f t="shared" si="23"/>
        <v>2.1209868100000001E-2</v>
      </c>
    </row>
    <row r="114" spans="12:31" x14ac:dyDescent="0.2">
      <c r="L114" s="39">
        <v>32294</v>
      </c>
      <c r="M114" s="4">
        <v>-3.5980000000000001E-3</v>
      </c>
      <c r="N114" s="4">
        <v>5.8999999999999999E-3</v>
      </c>
      <c r="O114" s="4">
        <v>1.46E-2</v>
      </c>
      <c r="P114" s="4">
        <v>-3.3000000000000002E-2</v>
      </c>
      <c r="Q114" s="4">
        <v>-2.6876060800000001E-2</v>
      </c>
      <c r="R114" s="4">
        <v>-2.1448907400000002E-2</v>
      </c>
      <c r="S114" s="4">
        <v>-6.1000000000000004E-3</v>
      </c>
      <c r="T114" s="4">
        <v>3.0999999999999999E-3</v>
      </c>
      <c r="U114" s="4">
        <v>1.1599999999999999E-2</v>
      </c>
      <c r="W114" s="4">
        <f t="shared" si="24"/>
        <v>1.15510926E-2</v>
      </c>
      <c r="X114" s="34">
        <f t="shared" si="25"/>
        <v>1.3212892117204729</v>
      </c>
      <c r="Y114" s="17"/>
      <c r="AD114" s="17">
        <f t="shared" si="22"/>
        <v>-3.3000000000000002E-2</v>
      </c>
      <c r="AE114" s="17">
        <f t="shared" si="23"/>
        <v>-2.1448907400000002E-2</v>
      </c>
    </row>
    <row r="115" spans="12:31" x14ac:dyDescent="0.2">
      <c r="L115" s="39">
        <v>32324</v>
      </c>
      <c r="M115" s="4">
        <v>5.5899999999999998E-2</v>
      </c>
      <c r="N115" s="4">
        <v>5.1299999999999998E-2</v>
      </c>
      <c r="O115" s="4">
        <v>4.7199999999999999E-2</v>
      </c>
      <c r="P115" s="4">
        <v>7.3800000000000004E-2</v>
      </c>
      <c r="Q115" s="4">
        <v>7.1308724800000001E-2</v>
      </c>
      <c r="R115" s="4">
        <v>6.9029067700000002E-2</v>
      </c>
      <c r="S115" s="4">
        <v>5.74E-2</v>
      </c>
      <c r="T115" s="4">
        <v>5.2970000000000003E-2</v>
      </c>
      <c r="U115" s="4">
        <v>4.9000000000000002E-2</v>
      </c>
      <c r="W115" s="4">
        <f t="shared" si="24"/>
        <v>-4.7709323000000026E-3</v>
      </c>
      <c r="X115" s="34">
        <f t="shared" si="25"/>
        <v>1.314985430342634</v>
      </c>
      <c r="Y115" s="17"/>
      <c r="AD115" s="17">
        <f t="shared" si="22"/>
        <v>7.3800000000000004E-2</v>
      </c>
      <c r="AE115" s="17">
        <f t="shared" si="23"/>
        <v>6.9029067700000002E-2</v>
      </c>
    </row>
    <row r="116" spans="12:31" x14ac:dyDescent="0.2">
      <c r="L116" s="39">
        <v>32355</v>
      </c>
      <c r="M116" s="4">
        <v>-1.6407000000000001E-2</v>
      </c>
      <c r="N116" s="4">
        <v>-7.9000000000000008E-3</v>
      </c>
      <c r="O116" s="4">
        <v>2.9999999999999997E-4</v>
      </c>
      <c r="P116" s="4">
        <v>-1.8599999999999998E-2</v>
      </c>
      <c r="Q116" s="4">
        <v>-9.5000617999999992E-3</v>
      </c>
      <c r="R116" s="4">
        <v>-5.6929919999999996E-4</v>
      </c>
      <c r="S116" s="4">
        <v>-1.66E-2</v>
      </c>
      <c r="T116" s="4">
        <v>-8.0700000000000008E-3</v>
      </c>
      <c r="U116" s="4">
        <v>2.0000000000000001E-4</v>
      </c>
      <c r="W116" s="4">
        <f t="shared" si="24"/>
        <v>1.8030700799999997E-2</v>
      </c>
      <c r="X116" s="34">
        <f t="shared" si="25"/>
        <v>1.3386955391935014</v>
      </c>
      <c r="Y116" s="17"/>
      <c r="AD116" s="17">
        <f t="shared" si="22"/>
        <v>-1.8599999999999998E-2</v>
      </c>
      <c r="AE116" s="17">
        <f t="shared" si="23"/>
        <v>-5.6929919999999996E-4</v>
      </c>
    </row>
    <row r="117" spans="12:31" x14ac:dyDescent="0.2">
      <c r="L117" s="39">
        <v>32386</v>
      </c>
      <c r="M117" s="4">
        <v>-3.6596999999999998E-2</v>
      </c>
      <c r="N117" s="4">
        <v>-2.8000000000000001E-2</v>
      </c>
      <c r="O117" s="4">
        <v>-1.9699999999999999E-2</v>
      </c>
      <c r="P117" s="4">
        <v>-3.6400000000000002E-2</v>
      </c>
      <c r="Q117" s="4">
        <v>-2.5486320600000001E-2</v>
      </c>
      <c r="R117" s="4">
        <v>-1.51405577E-2</v>
      </c>
      <c r="S117" s="4">
        <v>-3.6600000000000001E-2</v>
      </c>
      <c r="T117" s="4">
        <v>-2.777E-2</v>
      </c>
      <c r="U117" s="4">
        <v>-1.9300000000000001E-2</v>
      </c>
      <c r="W117" s="4">
        <f t="shared" si="24"/>
        <v>2.12594423E-2</v>
      </c>
      <c r="X117" s="34">
        <f t="shared" si="25"/>
        <v>1.3671554597662532</v>
      </c>
      <c r="Y117" s="17"/>
      <c r="AD117" s="17">
        <f t="shared" si="22"/>
        <v>-3.6400000000000002E-2</v>
      </c>
      <c r="AE117" s="17">
        <f t="shared" si="23"/>
        <v>-1.51405577E-2</v>
      </c>
    </row>
    <row r="118" spans="12:31" x14ac:dyDescent="0.2">
      <c r="L118" s="39">
        <v>32416</v>
      </c>
      <c r="M118" s="4">
        <v>5.0807999999999999E-2</v>
      </c>
      <c r="N118" s="4">
        <v>4.1399999999999999E-2</v>
      </c>
      <c r="O118" s="4">
        <v>3.2599999999999997E-2</v>
      </c>
      <c r="P118" s="4">
        <v>2.8299999999999999E-2</v>
      </c>
      <c r="Q118" s="4">
        <v>2.65157985E-2</v>
      </c>
      <c r="R118" s="4">
        <v>2.46092758E-2</v>
      </c>
      <c r="S118" s="4">
        <v>4.8899999999999999E-2</v>
      </c>
      <c r="T118" s="4">
        <v>4.0160259500000003E-2</v>
      </c>
      <c r="U118" s="4">
        <v>3.1899999999999998E-2</v>
      </c>
      <c r="W118" s="4">
        <f t="shared" si="24"/>
        <v>-3.6907241999999986E-3</v>
      </c>
      <c r="X118" s="34">
        <f t="shared" si="25"/>
        <v>1.3621096660257317</v>
      </c>
      <c r="Y118" s="17"/>
      <c r="AD118" s="17">
        <f t="shared" si="22"/>
        <v>2.8299999999999999E-2</v>
      </c>
      <c r="AE118" s="17">
        <f t="shared" si="23"/>
        <v>2.46092758E-2</v>
      </c>
    </row>
    <row r="119" spans="12:31" x14ac:dyDescent="0.2">
      <c r="L119" s="39">
        <v>32447</v>
      </c>
      <c r="M119" s="4">
        <v>1.9480999999999998E-2</v>
      </c>
      <c r="N119" s="4">
        <v>2.1100000000000001E-2</v>
      </c>
      <c r="O119" s="4">
        <v>2.2700000000000001E-2</v>
      </c>
      <c r="P119" s="4">
        <v>-1.66E-2</v>
      </c>
      <c r="Q119" s="4">
        <v>-1.10852294E-2</v>
      </c>
      <c r="R119" s="4">
        <v>-5.7899924E-3</v>
      </c>
      <c r="S119" s="4">
        <v>1.6500000000000001E-2</v>
      </c>
      <c r="T119" s="4">
        <v>1.8460000000000001E-2</v>
      </c>
      <c r="U119" s="4">
        <v>2.0299999999999999E-2</v>
      </c>
      <c r="W119" s="4">
        <f t="shared" si="24"/>
        <v>1.0810007600000001E-2</v>
      </c>
      <c r="X119" s="34">
        <f t="shared" si="25"/>
        <v>1.3768340818675033</v>
      </c>
      <c r="Y119" s="17"/>
      <c r="AD119" s="17">
        <f t="shared" si="22"/>
        <v>-1.66E-2</v>
      </c>
      <c r="AE119" s="17">
        <f t="shared" si="23"/>
        <v>-5.7899924E-3</v>
      </c>
    </row>
    <row r="120" spans="12:31" x14ac:dyDescent="0.2">
      <c r="L120" s="39">
        <v>32477</v>
      </c>
      <c r="M120" s="4">
        <v>-1.8863000000000001E-2</v>
      </c>
      <c r="N120" s="4">
        <v>-1.54E-2</v>
      </c>
      <c r="O120" s="4">
        <v>-1.21E-2</v>
      </c>
      <c r="P120" s="4">
        <v>-3.9E-2</v>
      </c>
      <c r="Q120" s="4">
        <v>-3.3144755900000003E-2</v>
      </c>
      <c r="R120" s="4">
        <v>-2.7929610000000001E-2</v>
      </c>
      <c r="S120" s="4">
        <v>-2.0500000000000001E-2</v>
      </c>
      <c r="T120" s="4">
        <v>-1.6840000000000001E-2</v>
      </c>
      <c r="U120" s="4">
        <v>-1.34E-2</v>
      </c>
      <c r="W120" s="4">
        <f t="shared" si="24"/>
        <v>1.1070389999999999E-2</v>
      </c>
      <c r="X120" s="34">
        <f t="shared" si="25"/>
        <v>1.3920761721190684</v>
      </c>
      <c r="Y120" s="17"/>
      <c r="AD120" s="17">
        <f t="shared" si="22"/>
        <v>-3.9E-2</v>
      </c>
      <c r="AE120" s="17">
        <f t="shared" si="23"/>
        <v>-2.7929610000000001E-2</v>
      </c>
    </row>
    <row r="121" spans="12:31" x14ac:dyDescent="0.2">
      <c r="L121" s="39">
        <v>32508</v>
      </c>
      <c r="M121" s="4">
        <v>2.8348000000000002E-2</v>
      </c>
      <c r="N121" s="4">
        <v>1.9900000000000001E-2</v>
      </c>
      <c r="O121" s="4">
        <v>1.21E-2</v>
      </c>
      <c r="P121" s="4">
        <v>4.8899999999999999E-2</v>
      </c>
      <c r="Q121" s="4">
        <v>3.9262175599999997E-2</v>
      </c>
      <c r="R121" s="4">
        <v>2.9929561300000001E-2</v>
      </c>
      <c r="S121" s="4">
        <v>0.03</v>
      </c>
      <c r="T121" s="4">
        <v>2.145E-2</v>
      </c>
      <c r="U121" s="4">
        <v>1.34E-2</v>
      </c>
      <c r="W121" s="4">
        <f t="shared" si="24"/>
        <v>-1.8970438699999998E-2</v>
      </c>
      <c r="X121" s="34">
        <f t="shared" si="25"/>
        <v>1.3656678764301529</v>
      </c>
      <c r="Y121" s="17"/>
      <c r="AD121" s="17">
        <f t="shared" si="22"/>
        <v>4.8899999999999999E-2</v>
      </c>
      <c r="AE121" s="17">
        <f t="shared" si="23"/>
        <v>2.9929561300000001E-2</v>
      </c>
    </row>
    <row r="122" spans="12:31" x14ac:dyDescent="0.2">
      <c r="L122" s="39">
        <v>32539</v>
      </c>
      <c r="M122" s="4">
        <v>6.9889000000000007E-2</v>
      </c>
      <c r="N122" s="4">
        <v>6.9199999999999998E-2</v>
      </c>
      <c r="O122" s="4">
        <v>6.8599999999999994E-2</v>
      </c>
      <c r="P122" s="4">
        <v>4.2700000000000002E-2</v>
      </c>
      <c r="Q122" s="4">
        <v>4.4664908500000003E-2</v>
      </c>
      <c r="R122" s="4">
        <v>4.6521302399999999E-2</v>
      </c>
      <c r="S122" s="4">
        <v>6.7699999999999996E-2</v>
      </c>
      <c r="T122" s="4">
        <v>6.7271912099999998E-2</v>
      </c>
      <c r="U122" s="4">
        <v>6.6799999999999998E-2</v>
      </c>
      <c r="W122" s="4">
        <f t="shared" si="24"/>
        <v>3.821302399999997E-3</v>
      </c>
      <c r="X122" s="34">
        <f t="shared" si="25"/>
        <v>1.3708865063639584</v>
      </c>
      <c r="Y122" s="17"/>
      <c r="AD122" s="17">
        <f t="shared" si="22"/>
        <v>4.2700000000000002E-2</v>
      </c>
      <c r="AE122" s="17">
        <f t="shared" si="23"/>
        <v>4.6521302399999999E-2</v>
      </c>
    </row>
    <row r="123" spans="12:31" x14ac:dyDescent="0.2">
      <c r="L123" s="39">
        <v>32567</v>
      </c>
      <c r="M123" s="4">
        <v>-2.3309E-2</v>
      </c>
      <c r="N123" s="4">
        <v>-1.9599999999999999E-2</v>
      </c>
      <c r="O123" s="4">
        <v>-1.5800000000000002E-2</v>
      </c>
      <c r="P123" s="4">
        <v>2.3999999999999998E-3</v>
      </c>
      <c r="Q123" s="4">
        <v>7.2928354000000003E-3</v>
      </c>
      <c r="R123" s="4">
        <v>1.22803709E-2</v>
      </c>
      <c r="S123" s="4">
        <v>-2.1299999999999999E-2</v>
      </c>
      <c r="T123" s="4">
        <v>-1.7500000000000002E-2</v>
      </c>
      <c r="U123" s="4">
        <v>-1.3599999999999999E-2</v>
      </c>
      <c r="W123" s="4">
        <f t="shared" si="24"/>
        <v>9.880370900000001E-3</v>
      </c>
      <c r="X123" s="34">
        <f t="shared" si="25"/>
        <v>1.3844313735086393</v>
      </c>
      <c r="Y123" s="17"/>
      <c r="AD123" s="17">
        <f t="shared" si="22"/>
        <v>2.3999999999999998E-3</v>
      </c>
      <c r="AE123" s="17">
        <f t="shared" si="23"/>
        <v>1.22803709E-2</v>
      </c>
    </row>
    <row r="124" spans="12:31" x14ac:dyDescent="0.2">
      <c r="L124" s="39">
        <v>32598</v>
      </c>
      <c r="M124" s="4">
        <v>2.3470999999999999E-2</v>
      </c>
      <c r="N124" s="4">
        <v>2.2700000000000001E-2</v>
      </c>
      <c r="O124" s="4">
        <v>2.1999999999999999E-2</v>
      </c>
      <c r="P124" s="4">
        <v>2.7799999999999998E-2</v>
      </c>
      <c r="Q124" s="4">
        <v>2.3589784400000001E-2</v>
      </c>
      <c r="R124" s="4">
        <v>1.9339074899999999E-2</v>
      </c>
      <c r="S124" s="4">
        <v>2.3800000000000002E-2</v>
      </c>
      <c r="T124" s="4">
        <v>2.2800000000000001E-2</v>
      </c>
      <c r="U124" s="4">
        <v>2.18E-2</v>
      </c>
      <c r="W124" s="4">
        <f t="shared" si="24"/>
        <v>-8.4609250999999989E-3</v>
      </c>
      <c r="X124" s="34">
        <f t="shared" si="25"/>
        <v>1.3727178033512926</v>
      </c>
      <c r="Y124" s="17"/>
      <c r="AD124" s="17">
        <f t="shared" si="22"/>
        <v>2.7799999999999998E-2</v>
      </c>
      <c r="AE124" s="17">
        <f t="shared" si="23"/>
        <v>1.9339074899999999E-2</v>
      </c>
    </row>
    <row r="125" spans="12:31" x14ac:dyDescent="0.2">
      <c r="L125" s="39">
        <v>32628</v>
      </c>
      <c r="M125" s="4">
        <v>6.0179000000000003E-2</v>
      </c>
      <c r="N125" s="4">
        <v>5.0599999999999999E-2</v>
      </c>
      <c r="O125" s="4">
        <v>4.1000000000000002E-2</v>
      </c>
      <c r="P125" s="4">
        <v>4.99E-2</v>
      </c>
      <c r="Q125" s="4">
        <v>4.3643853699999999E-2</v>
      </c>
      <c r="R125" s="4">
        <v>3.7320386699999999E-2</v>
      </c>
      <c r="S125" s="4">
        <v>5.9400000000000001E-2</v>
      </c>
      <c r="T125" s="4">
        <v>5.0070000000000003E-2</v>
      </c>
      <c r="U125" s="4">
        <v>4.07E-2</v>
      </c>
      <c r="W125" s="4">
        <f t="shared" si="24"/>
        <v>-1.25796133E-2</v>
      </c>
      <c r="X125" s="34">
        <f t="shared" si="25"/>
        <v>1.3554495442151078</v>
      </c>
      <c r="Y125" s="17"/>
      <c r="AD125" s="17">
        <f t="shared" si="22"/>
        <v>4.99E-2</v>
      </c>
      <c r="AE125" s="17">
        <f t="shared" si="23"/>
        <v>3.7320386699999999E-2</v>
      </c>
    </row>
    <row r="126" spans="12:31" x14ac:dyDescent="0.2">
      <c r="L126" s="39">
        <v>32659</v>
      </c>
      <c r="M126" s="4">
        <v>4.5353999999999998E-2</v>
      </c>
      <c r="N126" s="4">
        <v>4.2599999999999999E-2</v>
      </c>
      <c r="O126" s="4">
        <v>3.9899999999999998E-2</v>
      </c>
      <c r="P126" s="4">
        <v>4.7899999999999998E-2</v>
      </c>
      <c r="Q126" s="4">
        <v>4.3066209899999999E-2</v>
      </c>
      <c r="R126" s="4">
        <v>3.7999634999999997E-2</v>
      </c>
      <c r="S126" s="4">
        <v>4.5600000000000002E-2</v>
      </c>
      <c r="T126" s="4">
        <v>4.26794068E-2</v>
      </c>
      <c r="U126" s="4">
        <v>3.9699999999999999E-2</v>
      </c>
      <c r="W126" s="4">
        <f t="shared" si="24"/>
        <v>-9.9003650000000012E-3</v>
      </c>
      <c r="X126" s="34">
        <f t="shared" si="25"/>
        <v>1.3420300989882945</v>
      </c>
      <c r="Y126" s="17"/>
      <c r="AD126" s="17">
        <f t="shared" si="22"/>
        <v>4.7899999999999998E-2</v>
      </c>
      <c r="AE126" s="17">
        <f t="shared" si="23"/>
        <v>3.7999634999999997E-2</v>
      </c>
    </row>
    <row r="127" spans="12:31" x14ac:dyDescent="0.2">
      <c r="L127" s="39">
        <v>32689</v>
      </c>
      <c r="M127" s="4">
        <v>-6.764E-3</v>
      </c>
      <c r="N127" s="4">
        <v>-5.3E-3</v>
      </c>
      <c r="O127" s="4">
        <v>-3.8E-3</v>
      </c>
      <c r="P127" s="4">
        <v>-3.2199999999999999E-2</v>
      </c>
      <c r="Q127" s="4">
        <v>-2.2866425100000001E-2</v>
      </c>
      <c r="R127" s="4">
        <v>-1.30499E-2</v>
      </c>
      <c r="S127" s="4">
        <v>-8.8000000000000005E-3</v>
      </c>
      <c r="T127" s="4">
        <v>-6.6699999999999997E-3</v>
      </c>
      <c r="U127" s="4">
        <v>-4.4999999999999997E-3</v>
      </c>
      <c r="W127" s="4">
        <f t="shared" si="24"/>
        <v>1.91501E-2</v>
      </c>
      <c r="X127" s="34">
        <f t="shared" si="25"/>
        <v>1.3677301095869303</v>
      </c>
      <c r="Y127" s="17"/>
      <c r="AD127" s="17">
        <f t="shared" si="22"/>
        <v>-3.2199999999999999E-2</v>
      </c>
      <c r="AE127" s="17">
        <f t="shared" si="23"/>
        <v>-1.30499E-2</v>
      </c>
    </row>
    <row r="128" spans="12:31" x14ac:dyDescent="0.2">
      <c r="L128" s="39">
        <v>32720</v>
      </c>
      <c r="M128" s="4">
        <v>0.10109600000000001</v>
      </c>
      <c r="N128" s="4">
        <v>8.3900000000000002E-2</v>
      </c>
      <c r="O128" s="4">
        <v>6.7500000000000004E-2</v>
      </c>
      <c r="P128" s="4">
        <v>4.6899999999999997E-2</v>
      </c>
      <c r="Q128" s="4">
        <v>3.8637194E-2</v>
      </c>
      <c r="R128" s="4">
        <v>3.1089415400000001E-2</v>
      </c>
      <c r="S128" s="4">
        <v>9.69E-2</v>
      </c>
      <c r="T128" s="4">
        <v>8.0442761900000007E-2</v>
      </c>
      <c r="U128" s="4">
        <v>6.4699999999999994E-2</v>
      </c>
      <c r="W128" s="4">
        <f t="shared" si="24"/>
        <v>-1.5810584599999997E-2</v>
      </c>
      <c r="X128" s="34">
        <f t="shared" si="25"/>
        <v>1.3461054969793389</v>
      </c>
      <c r="Y128" s="17"/>
      <c r="AD128" s="17">
        <f t="shared" si="22"/>
        <v>4.6899999999999997E-2</v>
      </c>
      <c r="AE128" s="17">
        <f t="shared" si="23"/>
        <v>3.1089415400000001E-2</v>
      </c>
    </row>
    <row r="129" spans="12:31" x14ac:dyDescent="0.2">
      <c r="L129" s="39">
        <v>32751</v>
      </c>
      <c r="M129" s="4">
        <v>1.6513E-2</v>
      </c>
      <c r="N129" s="4">
        <v>2.07E-2</v>
      </c>
      <c r="O129" s="4">
        <v>2.47E-2</v>
      </c>
      <c r="P129" s="4">
        <v>2.8799999999999999E-2</v>
      </c>
      <c r="Q129" s="4">
        <v>2.4377803199999999E-2</v>
      </c>
      <c r="R129" s="4">
        <v>1.9971122099999999E-2</v>
      </c>
      <c r="S129" s="4">
        <v>1.7399999999999999E-2</v>
      </c>
      <c r="T129" s="4">
        <v>2.0934492999999998E-2</v>
      </c>
      <c r="U129" s="4">
        <v>2.4400000000000002E-2</v>
      </c>
      <c r="W129" s="4">
        <f t="shared" si="24"/>
        <v>-8.8288779000000005E-3</v>
      </c>
      <c r="X129" s="34">
        <f t="shared" si="25"/>
        <v>1.3342208959059896</v>
      </c>
      <c r="Y129" s="17"/>
      <c r="AD129" s="17">
        <f t="shared" si="22"/>
        <v>2.8799999999999999E-2</v>
      </c>
      <c r="AE129" s="17">
        <f t="shared" si="23"/>
        <v>1.9971122099999999E-2</v>
      </c>
    </row>
    <row r="130" spans="12:31" x14ac:dyDescent="0.2">
      <c r="L130" s="39">
        <v>32781</v>
      </c>
      <c r="M130" s="4">
        <v>4.5539999999999999E-3</v>
      </c>
      <c r="N130" s="4">
        <v>-2.5999999999999999E-3</v>
      </c>
      <c r="O130" s="4">
        <v>-9.4999999999999998E-3</v>
      </c>
      <c r="P130" s="4">
        <v>1.15E-2</v>
      </c>
      <c r="Q130" s="4">
        <v>3.1764563999999999E-3</v>
      </c>
      <c r="R130" s="4">
        <v>-5.1999999999999998E-3</v>
      </c>
      <c r="S130" s="4">
        <v>5.1000000000000004E-3</v>
      </c>
      <c r="T130" s="4">
        <v>-2.16E-3</v>
      </c>
      <c r="U130" s="4">
        <v>-9.1999999999999998E-3</v>
      </c>
      <c r="W130" s="4">
        <f t="shared" si="24"/>
        <v>-1.67E-2</v>
      </c>
      <c r="X130" s="34">
        <f t="shared" si="25"/>
        <v>1.3119394069443595</v>
      </c>
      <c r="Y130" s="17"/>
      <c r="AD130" s="17">
        <f t="shared" ref="AD130:AD193" si="26">INDEX(M130:U130,VLOOKUP($G$1,$A$37:$B$45,2))</f>
        <v>1.15E-2</v>
      </c>
      <c r="AE130" s="17">
        <f t="shared" ref="AE130:AE193" si="27">INDEX(M130:U130,VLOOKUP($C$1,$A$37:$B$45,2))</f>
        <v>-5.1999999999999998E-3</v>
      </c>
    </row>
    <row r="131" spans="12:31" x14ac:dyDescent="0.2">
      <c r="L131" s="39">
        <v>32812</v>
      </c>
      <c r="M131" s="4">
        <v>-1.7634E-2</v>
      </c>
      <c r="N131" s="4">
        <v>-2.6700000000000002E-2</v>
      </c>
      <c r="O131" s="4">
        <v>-3.5700000000000003E-2</v>
      </c>
      <c r="P131" s="4">
        <v>-5.4699999999999999E-2</v>
      </c>
      <c r="Q131" s="4">
        <v>-5.9185978799999997E-2</v>
      </c>
      <c r="R131" s="4">
        <v>-6.39012739E-2</v>
      </c>
      <c r="S131" s="4">
        <v>-2.0400000000000001E-2</v>
      </c>
      <c r="T131" s="4">
        <v>-2.913E-2</v>
      </c>
      <c r="U131" s="4">
        <v>-3.7699999999999997E-2</v>
      </c>
      <c r="W131" s="4">
        <f t="shared" ref="W131:W194" si="28">INDEX(M131:U131,VLOOKUP($C$1,$A$37:$B$45,2))-INDEX(M131:U131,VLOOKUP($G$1,$A$37:$B$45,2))</f>
        <v>-9.201273900000001E-3</v>
      </c>
      <c r="X131" s="34">
        <f t="shared" si="25"/>
        <v>1.2998678931208609</v>
      </c>
      <c r="Y131" s="17"/>
      <c r="AD131" s="17">
        <f t="shared" si="26"/>
        <v>-5.4699999999999999E-2</v>
      </c>
      <c r="AE131" s="17">
        <f t="shared" si="27"/>
        <v>-6.39012739E-2</v>
      </c>
    </row>
    <row r="132" spans="12:31" x14ac:dyDescent="0.2">
      <c r="L132" s="39">
        <v>32842</v>
      </c>
      <c r="M132" s="4">
        <v>2.6117999999999999E-2</v>
      </c>
      <c r="N132" s="4">
        <v>1.8800000000000001E-2</v>
      </c>
      <c r="O132" s="4">
        <v>1.15E-2</v>
      </c>
      <c r="P132" s="4">
        <v>8.8999999999999999E-3</v>
      </c>
      <c r="Q132" s="4">
        <v>6.7129967000000004E-3</v>
      </c>
      <c r="R132" s="4">
        <v>3.8502363E-3</v>
      </c>
      <c r="S132" s="4">
        <v>2.4899999999999999E-2</v>
      </c>
      <c r="T132" s="4">
        <v>1.7930000000000001E-2</v>
      </c>
      <c r="U132" s="4">
        <v>1.09E-2</v>
      </c>
      <c r="W132" s="4">
        <f t="shared" si="28"/>
        <v>-5.0497636999999995E-3</v>
      </c>
      <c r="X132" s="34">
        <f t="shared" ref="X132:X195" si="29">X131*(1+W132)</f>
        <v>1.2933038674193837</v>
      </c>
      <c r="Y132" s="17"/>
      <c r="AD132" s="17">
        <f t="shared" si="26"/>
        <v>8.8999999999999999E-3</v>
      </c>
      <c r="AE132" s="17">
        <f t="shared" si="27"/>
        <v>3.8502363E-3</v>
      </c>
    </row>
    <row r="133" spans="12:31" x14ac:dyDescent="0.2">
      <c r="L133" s="39">
        <v>32873</v>
      </c>
      <c r="M133" s="4">
        <v>1.8686999999999999E-2</v>
      </c>
      <c r="N133" s="4">
        <v>2.0400000000000001E-2</v>
      </c>
      <c r="O133" s="4">
        <v>2.2100000000000002E-2</v>
      </c>
      <c r="P133" s="4">
        <v>1.1299999999999999E-2</v>
      </c>
      <c r="Q133" s="4">
        <v>3.8130003000000001E-3</v>
      </c>
      <c r="R133" s="4">
        <v>-3.4793405999999998E-3</v>
      </c>
      <c r="S133" s="4">
        <v>1.8200000000000001E-2</v>
      </c>
      <c r="T133" s="4">
        <v>1.9230000000000001E-2</v>
      </c>
      <c r="U133" s="4">
        <v>2.0299999999999999E-2</v>
      </c>
      <c r="W133" s="4">
        <f t="shared" si="28"/>
        <v>-1.47793406E-2</v>
      </c>
      <c r="X133" s="34">
        <f t="shared" si="29"/>
        <v>1.2741896890634954</v>
      </c>
      <c r="Y133" s="17"/>
      <c r="AD133" s="17">
        <f t="shared" si="26"/>
        <v>1.1299999999999999E-2</v>
      </c>
      <c r="AE133" s="17">
        <f t="shared" si="27"/>
        <v>-3.4793405999999998E-3</v>
      </c>
    </row>
    <row r="134" spans="12:31" x14ac:dyDescent="0.2">
      <c r="L134" s="39">
        <v>32904</v>
      </c>
      <c r="M134" s="4">
        <v>-8.0377000000000004E-2</v>
      </c>
      <c r="N134" s="4">
        <v>-7.1400000000000005E-2</v>
      </c>
      <c r="O134" s="4">
        <v>-6.2300000000000001E-2</v>
      </c>
      <c r="P134" s="4">
        <v>-0.1032</v>
      </c>
      <c r="Q134" s="4">
        <v>-8.7365881800000003E-2</v>
      </c>
      <c r="R134" s="4">
        <v>-7.0879750800000002E-2</v>
      </c>
      <c r="S134" s="4">
        <v>-8.2000000000000003E-2</v>
      </c>
      <c r="T134" s="4">
        <v>-7.2499999999999995E-2</v>
      </c>
      <c r="U134" s="4">
        <v>-6.2899999999999998E-2</v>
      </c>
      <c r="W134" s="4">
        <f t="shared" si="28"/>
        <v>3.2320249199999998E-2</v>
      </c>
      <c r="X134" s="34">
        <f t="shared" si="29"/>
        <v>1.3153718173420983</v>
      </c>
      <c r="Y134" s="17"/>
      <c r="AD134" s="17">
        <f t="shared" si="26"/>
        <v>-0.1032</v>
      </c>
      <c r="AE134" s="17">
        <f t="shared" si="27"/>
        <v>-7.0879750800000002E-2</v>
      </c>
    </row>
    <row r="135" spans="12:31" x14ac:dyDescent="0.2">
      <c r="L135" s="39">
        <v>32932</v>
      </c>
      <c r="M135" s="4">
        <v>7.0629999999999998E-3</v>
      </c>
      <c r="N135" s="4">
        <v>1.6199999999999999E-2</v>
      </c>
      <c r="O135" s="4">
        <v>2.52E-2</v>
      </c>
      <c r="P135" s="4">
        <v>3.7900000000000003E-2</v>
      </c>
      <c r="Q135" s="4">
        <v>3.1048426899999999E-2</v>
      </c>
      <c r="R135" s="4">
        <v>2.40498595E-2</v>
      </c>
      <c r="S135" s="4">
        <v>9.1999999999999998E-3</v>
      </c>
      <c r="T135" s="4">
        <v>1.719E-2</v>
      </c>
      <c r="U135" s="4">
        <v>2.52E-2</v>
      </c>
      <c r="W135" s="4">
        <f t="shared" si="28"/>
        <v>-1.3850140500000004E-2</v>
      </c>
      <c r="X135" s="34">
        <f t="shared" si="29"/>
        <v>1.2971537328621698</v>
      </c>
      <c r="Y135" s="17"/>
      <c r="AD135" s="17">
        <f t="shared" si="26"/>
        <v>3.7900000000000003E-2</v>
      </c>
      <c r="AE135" s="17">
        <f t="shared" si="27"/>
        <v>2.40498595E-2</v>
      </c>
    </row>
    <row r="136" spans="12:31" x14ac:dyDescent="0.2">
      <c r="L136" s="39">
        <v>32963</v>
      </c>
      <c r="M136" s="4">
        <v>3.9805E-2</v>
      </c>
      <c r="N136" s="4">
        <v>2.4799999999999999E-2</v>
      </c>
      <c r="O136" s="4">
        <v>1.0200000000000001E-2</v>
      </c>
      <c r="P136" s="4">
        <v>4.58E-2</v>
      </c>
      <c r="Q136" s="4">
        <v>3.8894947300000003E-2</v>
      </c>
      <c r="R136" s="4">
        <v>3.2389787599999997E-2</v>
      </c>
      <c r="S136" s="4">
        <v>4.02E-2</v>
      </c>
      <c r="T136" s="4">
        <v>2.5839999999999998E-2</v>
      </c>
      <c r="U136" s="4">
        <v>1.17E-2</v>
      </c>
      <c r="W136" s="4">
        <f t="shared" si="28"/>
        <v>-1.3410212400000003E-2</v>
      </c>
      <c r="X136" s="34">
        <f t="shared" si="29"/>
        <v>1.2797586257890354</v>
      </c>
      <c r="Y136" s="17"/>
      <c r="AD136" s="17">
        <f t="shared" si="26"/>
        <v>4.58E-2</v>
      </c>
      <c r="AE136" s="17">
        <f t="shared" si="27"/>
        <v>3.2389787599999997E-2</v>
      </c>
    </row>
    <row r="137" spans="12:31" x14ac:dyDescent="0.2">
      <c r="L137" s="39">
        <v>32993</v>
      </c>
      <c r="M137" s="4">
        <v>-1.3021E-2</v>
      </c>
      <c r="N137" s="4">
        <v>-2.5899999999999999E-2</v>
      </c>
      <c r="O137" s="4">
        <v>-3.9E-2</v>
      </c>
      <c r="P137" s="4">
        <v>-2.9700000000000001E-2</v>
      </c>
      <c r="Q137" s="4">
        <v>-3.2650731099999997E-2</v>
      </c>
      <c r="R137" s="4">
        <v>-3.5860146099999997E-2</v>
      </c>
      <c r="S137" s="4">
        <v>-1.4200000000000001E-2</v>
      </c>
      <c r="T137" s="4">
        <v>-2.6409999999999999E-2</v>
      </c>
      <c r="U137" s="4">
        <v>-3.8800000000000001E-2</v>
      </c>
      <c r="W137" s="4">
        <f t="shared" si="28"/>
        <v>-6.1601460999999962E-3</v>
      </c>
      <c r="X137" s="34">
        <f t="shared" si="29"/>
        <v>1.2718751256814398</v>
      </c>
      <c r="Y137" s="17"/>
      <c r="AD137" s="17">
        <f t="shared" si="26"/>
        <v>-2.9700000000000001E-2</v>
      </c>
      <c r="AE137" s="17">
        <f t="shared" si="27"/>
        <v>-3.5860146099999997E-2</v>
      </c>
    </row>
    <row r="138" spans="12:31" x14ac:dyDescent="0.2">
      <c r="L138" s="39">
        <v>33024</v>
      </c>
      <c r="M138" s="4">
        <v>0.10394399999999999</v>
      </c>
      <c r="N138" s="4">
        <v>9.3700000000000006E-2</v>
      </c>
      <c r="O138" s="4">
        <v>8.3000000000000004E-2</v>
      </c>
      <c r="P138" s="4">
        <v>8.9099999999999999E-2</v>
      </c>
      <c r="Q138" s="4">
        <v>7.0779950100000003E-2</v>
      </c>
      <c r="R138" s="4">
        <v>5.1249342599999997E-2</v>
      </c>
      <c r="S138" s="4">
        <v>0.10290000000000001</v>
      </c>
      <c r="T138" s="4">
        <v>9.2069999999999999E-2</v>
      </c>
      <c r="U138" s="4">
        <v>8.0799999999999997E-2</v>
      </c>
      <c r="W138" s="4">
        <f t="shared" si="28"/>
        <v>-3.7850657400000001E-2</v>
      </c>
      <c r="X138" s="34">
        <f t="shared" si="29"/>
        <v>1.2237338160436897</v>
      </c>
      <c r="Y138" s="17"/>
      <c r="AD138" s="17">
        <f t="shared" si="26"/>
        <v>8.9099999999999999E-2</v>
      </c>
      <c r="AE138" s="17">
        <f t="shared" si="27"/>
        <v>5.1249342599999997E-2</v>
      </c>
    </row>
    <row r="139" spans="12:31" x14ac:dyDescent="0.2">
      <c r="L139" s="39">
        <v>33054</v>
      </c>
      <c r="M139" s="4">
        <v>1.0808E-2</v>
      </c>
      <c r="N139" s="4">
        <v>-5.4999999999999997E-3</v>
      </c>
      <c r="O139" s="4">
        <v>-2.2700000000000001E-2</v>
      </c>
      <c r="P139" s="4">
        <v>5.8999999999999999E-3</v>
      </c>
      <c r="Q139" s="4">
        <v>2.0267748000000001E-3</v>
      </c>
      <c r="R139" s="4">
        <v>-1.0085624999999999E-3</v>
      </c>
      <c r="S139" s="4">
        <v>1.0500000000000001E-2</v>
      </c>
      <c r="T139" s="4">
        <v>-4.96E-3</v>
      </c>
      <c r="U139" s="4">
        <v>-2.1299999999999999E-2</v>
      </c>
      <c r="W139" s="4">
        <f t="shared" si="28"/>
        <v>-6.9085624999999998E-3</v>
      </c>
      <c r="X139" s="34">
        <f t="shared" si="29"/>
        <v>1.2152795744921883</v>
      </c>
      <c r="Y139" s="17"/>
      <c r="AD139" s="17">
        <f t="shared" si="26"/>
        <v>5.8999999999999999E-3</v>
      </c>
      <c r="AE139" s="17">
        <f t="shared" si="27"/>
        <v>-1.0085624999999999E-3</v>
      </c>
    </row>
    <row r="140" spans="12:31" x14ac:dyDescent="0.2">
      <c r="L140" s="39">
        <v>33085</v>
      </c>
      <c r="M140" s="4">
        <v>-9.1219999999999999E-3</v>
      </c>
      <c r="N140" s="4">
        <v>-8.8999999999999999E-3</v>
      </c>
      <c r="O140" s="4">
        <v>-8.6999999999999994E-3</v>
      </c>
      <c r="P140" s="4">
        <v>-4.5400000000000003E-2</v>
      </c>
      <c r="Q140" s="4">
        <v>-4.3984315400000001E-2</v>
      </c>
      <c r="R140" s="4">
        <v>-4.2240219799999999E-2</v>
      </c>
      <c r="S140" s="4">
        <v>-1.12E-2</v>
      </c>
      <c r="T140" s="4">
        <v>-1.093E-2</v>
      </c>
      <c r="U140" s="4">
        <v>-1.06E-2</v>
      </c>
      <c r="W140" s="4">
        <f t="shared" si="28"/>
        <v>3.1597802000000036E-3</v>
      </c>
      <c r="X140" s="34">
        <f t="shared" si="29"/>
        <v>1.2191195908291332</v>
      </c>
      <c r="Y140" s="17"/>
      <c r="AD140" s="17">
        <f t="shared" si="26"/>
        <v>-4.5400000000000003E-2</v>
      </c>
      <c r="AE140" s="17">
        <f t="shared" si="27"/>
        <v>-4.2240219799999999E-2</v>
      </c>
    </row>
    <row r="141" spans="12:31" x14ac:dyDescent="0.2">
      <c r="L141" s="39">
        <v>33116</v>
      </c>
      <c r="M141" s="4">
        <v>-9.5859E-2</v>
      </c>
      <c r="N141" s="4">
        <v>-9.1899999999999996E-2</v>
      </c>
      <c r="O141" s="4">
        <v>-8.7900000000000006E-2</v>
      </c>
      <c r="P141" s="4">
        <v>-0.14480000000000001</v>
      </c>
      <c r="Q141" s="4">
        <v>-0.13317991169999999</v>
      </c>
      <c r="R141" s="4">
        <v>-0.1225402801</v>
      </c>
      <c r="S141" s="4">
        <v>-9.8599999999999993E-2</v>
      </c>
      <c r="T141" s="4">
        <v>-9.4200000000000006E-2</v>
      </c>
      <c r="U141" s="4">
        <v>-8.9800000000000005E-2</v>
      </c>
      <c r="W141" s="4">
        <f t="shared" si="28"/>
        <v>2.2259719900000016E-2</v>
      </c>
      <c r="X141" s="34">
        <f t="shared" si="29"/>
        <v>1.2462568514455925</v>
      </c>
      <c r="Y141" s="17"/>
      <c r="AD141" s="17">
        <f t="shared" si="26"/>
        <v>-0.14480000000000001</v>
      </c>
      <c r="AE141" s="17">
        <f t="shared" si="27"/>
        <v>-0.1225402801</v>
      </c>
    </row>
    <row r="142" spans="12:31" x14ac:dyDescent="0.2">
      <c r="L142" s="39">
        <v>33146</v>
      </c>
      <c r="M142" s="4">
        <v>-5.3906999999999997E-2</v>
      </c>
      <c r="N142" s="4">
        <v>-5.11E-2</v>
      </c>
      <c r="O142" s="4">
        <v>-4.8399999999999999E-2</v>
      </c>
      <c r="P142" s="4">
        <v>-9.4700000000000006E-2</v>
      </c>
      <c r="Q142" s="4">
        <v>-8.8489701500000004E-2</v>
      </c>
      <c r="R142" s="4">
        <v>-8.3089444100000007E-2</v>
      </c>
      <c r="S142" s="4">
        <v>-5.6099999999999997E-2</v>
      </c>
      <c r="T142" s="4">
        <v>-5.3129999999999997E-2</v>
      </c>
      <c r="U142" s="4">
        <v>-5.0200000000000002E-2</v>
      </c>
      <c r="W142" s="4">
        <f t="shared" si="28"/>
        <v>1.16105559E-2</v>
      </c>
      <c r="X142" s="34">
        <f t="shared" si="29"/>
        <v>1.2607265862850594</v>
      </c>
      <c r="Y142" s="17"/>
      <c r="AD142" s="17">
        <f t="shared" si="26"/>
        <v>-9.4700000000000006E-2</v>
      </c>
      <c r="AE142" s="17">
        <f t="shared" si="27"/>
        <v>-8.3089444100000007E-2</v>
      </c>
    </row>
    <row r="143" spans="12:31" x14ac:dyDescent="0.2">
      <c r="L143" s="39">
        <v>33177</v>
      </c>
      <c r="M143" s="4">
        <v>4.0070000000000001E-3</v>
      </c>
      <c r="N143" s="4">
        <v>-5.0000000000000001E-3</v>
      </c>
      <c r="O143" s="4">
        <v>-1.37E-2</v>
      </c>
      <c r="P143" s="4">
        <v>-5.6099999999999997E-2</v>
      </c>
      <c r="Q143" s="4">
        <v>-6.1048082099999998E-2</v>
      </c>
      <c r="R143" s="4">
        <v>-6.6010270999999995E-2</v>
      </c>
      <c r="S143" s="4">
        <v>8.9999999999999998E-4</v>
      </c>
      <c r="T143" s="4">
        <v>-7.8200000000000006E-3</v>
      </c>
      <c r="U143" s="4">
        <v>-1.6299999999999999E-2</v>
      </c>
      <c r="W143" s="4">
        <f t="shared" si="28"/>
        <v>-9.9102709999999983E-3</v>
      </c>
      <c r="X143" s="34">
        <f t="shared" si="29"/>
        <v>1.2482324441580697</v>
      </c>
      <c r="Y143" s="17"/>
      <c r="AD143" s="17">
        <f t="shared" si="26"/>
        <v>-5.6099999999999997E-2</v>
      </c>
      <c r="AE143" s="17">
        <f t="shared" si="27"/>
        <v>-6.6010270999999995E-2</v>
      </c>
    </row>
    <row r="144" spans="12:31" x14ac:dyDescent="0.2">
      <c r="L144" s="39">
        <v>33207</v>
      </c>
      <c r="M144" s="4">
        <v>6.7362000000000005E-2</v>
      </c>
      <c r="N144" s="4">
        <v>6.83E-2</v>
      </c>
      <c r="O144" s="4">
        <v>6.93E-2</v>
      </c>
      <c r="P144" s="4">
        <v>9.1899999999999996E-2</v>
      </c>
      <c r="Q144" s="4">
        <v>7.6249562199999996E-2</v>
      </c>
      <c r="R144" s="4">
        <v>6.0500492599999997E-2</v>
      </c>
      <c r="S144" s="4">
        <v>6.8599999999999994E-2</v>
      </c>
      <c r="T144" s="4">
        <v>6.8739999999999996E-2</v>
      </c>
      <c r="U144" s="4">
        <v>6.8900000000000003E-2</v>
      </c>
      <c r="W144" s="4">
        <f t="shared" si="28"/>
        <v>-3.1399507399999999E-2</v>
      </c>
      <c r="X144" s="34">
        <f t="shared" si="29"/>
        <v>1.2090385602908083</v>
      </c>
      <c r="Y144" s="17"/>
      <c r="AD144" s="17">
        <f t="shared" si="26"/>
        <v>9.1899999999999996E-2</v>
      </c>
      <c r="AE144" s="17">
        <f t="shared" si="27"/>
        <v>6.0500492599999997E-2</v>
      </c>
    </row>
    <row r="145" spans="12:31" x14ac:dyDescent="0.2">
      <c r="L145" s="39">
        <v>33238</v>
      </c>
      <c r="M145" s="4">
        <v>3.5359000000000002E-2</v>
      </c>
      <c r="N145" s="4">
        <v>3.04E-2</v>
      </c>
      <c r="O145" s="4">
        <v>2.5399999999999999E-2</v>
      </c>
      <c r="P145" s="4">
        <v>4.7699999999999999E-2</v>
      </c>
      <c r="Q145" s="4">
        <v>3.96773744E-2</v>
      </c>
      <c r="R145" s="4">
        <v>3.0479459899999999E-2</v>
      </c>
      <c r="S145" s="4">
        <v>3.5999999999999997E-2</v>
      </c>
      <c r="T145" s="4">
        <v>3.082E-2</v>
      </c>
      <c r="U145" s="4">
        <v>2.5700000000000001E-2</v>
      </c>
      <c r="W145" s="4">
        <f t="shared" si="28"/>
        <v>-1.7220540100000001E-2</v>
      </c>
      <c r="X145" s="34">
        <f t="shared" si="29"/>
        <v>1.1882182632808742</v>
      </c>
      <c r="Y145" s="17"/>
      <c r="AD145" s="17">
        <f t="shared" si="26"/>
        <v>4.7699999999999999E-2</v>
      </c>
      <c r="AE145" s="17">
        <f t="shared" si="27"/>
        <v>3.0479459899999999E-2</v>
      </c>
    </row>
    <row r="146" spans="12:31" x14ac:dyDescent="0.2">
      <c r="L146" s="39">
        <v>33269</v>
      </c>
      <c r="M146" s="4">
        <v>5.1200000000000002E-2</v>
      </c>
      <c r="N146" s="4">
        <v>4.8099999999999997E-2</v>
      </c>
      <c r="O146" s="4">
        <v>4.4999999999999998E-2</v>
      </c>
      <c r="P146" s="4">
        <v>9.3899999999999997E-2</v>
      </c>
      <c r="Q146" s="4">
        <v>9.04334995E-2</v>
      </c>
      <c r="R146" s="4">
        <v>8.6029113000000004E-2</v>
      </c>
      <c r="S146" s="4">
        <v>5.3400000000000003E-2</v>
      </c>
      <c r="T146" s="4">
        <v>5.0180000000000002E-2</v>
      </c>
      <c r="U146" s="4">
        <v>4.7E-2</v>
      </c>
      <c r="W146" s="4">
        <f t="shared" si="28"/>
        <v>-7.8708869999999931E-3</v>
      </c>
      <c r="X146" s="34">
        <f t="shared" si="29"/>
        <v>1.1788659315992542</v>
      </c>
      <c r="Y146" s="17"/>
      <c r="AD146" s="17">
        <f t="shared" si="26"/>
        <v>9.3899999999999997E-2</v>
      </c>
      <c r="AE146" s="17">
        <f t="shared" si="27"/>
        <v>8.6029113000000004E-2</v>
      </c>
    </row>
    <row r="147" spans="12:31" x14ac:dyDescent="0.2">
      <c r="L147" s="39">
        <v>33297</v>
      </c>
      <c r="M147" s="4">
        <v>7.9420000000000004E-2</v>
      </c>
      <c r="N147" s="4">
        <v>7.2999999999999995E-2</v>
      </c>
      <c r="O147" s="4">
        <v>6.6500000000000004E-2</v>
      </c>
      <c r="P147" s="4">
        <v>0.1149</v>
      </c>
      <c r="Q147" s="4">
        <v>0.1115143314</v>
      </c>
      <c r="R147" s="4">
        <v>0.10920035509999999</v>
      </c>
      <c r="S147" s="4">
        <v>8.1299999999999997E-2</v>
      </c>
      <c r="T147" s="4">
        <v>7.4999999999999997E-2</v>
      </c>
      <c r="U147" s="4">
        <v>6.8599999999999994E-2</v>
      </c>
      <c r="W147" s="4">
        <f t="shared" si="28"/>
        <v>-5.6996449000000088E-3</v>
      </c>
      <c r="X147" s="34">
        <f t="shared" si="29"/>
        <v>1.1721468144044309</v>
      </c>
      <c r="Y147" s="17"/>
      <c r="AD147" s="17">
        <f t="shared" si="26"/>
        <v>0.1149</v>
      </c>
      <c r="AE147" s="17">
        <f t="shared" si="27"/>
        <v>0.10920035509999999</v>
      </c>
    </row>
    <row r="148" spans="12:31" x14ac:dyDescent="0.2">
      <c r="L148" s="39">
        <v>33328</v>
      </c>
      <c r="M148" s="4">
        <v>3.9419999999999997E-2</v>
      </c>
      <c r="N148" s="4">
        <v>2.7300000000000001E-2</v>
      </c>
      <c r="O148" s="4">
        <v>1.4800000000000001E-2</v>
      </c>
      <c r="P148" s="4">
        <v>7.0499999999999993E-2</v>
      </c>
      <c r="Q148" s="4">
        <v>7.0389021100000004E-2</v>
      </c>
      <c r="R148" s="4">
        <v>6.9789686200000006E-2</v>
      </c>
      <c r="S148" s="4">
        <v>4.1099999999999998E-2</v>
      </c>
      <c r="T148" s="4">
        <v>2.9520000000000001E-2</v>
      </c>
      <c r="U148" s="4">
        <v>1.7600000000000001E-2</v>
      </c>
      <c r="W148" s="4">
        <f t="shared" si="28"/>
        <v>-7.1031379999998701E-4</v>
      </c>
      <c r="X148" s="34">
        <f t="shared" si="29"/>
        <v>1.1713142223465334</v>
      </c>
      <c r="Y148" s="17"/>
      <c r="AD148" s="17">
        <f t="shared" si="26"/>
        <v>7.0499999999999993E-2</v>
      </c>
      <c r="AE148" s="17">
        <f t="shared" si="27"/>
        <v>6.9789686200000006E-2</v>
      </c>
    </row>
    <row r="149" spans="12:31" x14ac:dyDescent="0.2">
      <c r="L149" s="39">
        <v>33358</v>
      </c>
      <c r="M149" s="4">
        <v>-4.6899999999999997E-3</v>
      </c>
      <c r="N149" s="4">
        <v>1.1999999999999999E-3</v>
      </c>
      <c r="O149" s="4">
        <v>7.4000000000000003E-3</v>
      </c>
      <c r="P149" s="4">
        <v>-1.1900000000000001E-2</v>
      </c>
      <c r="Q149" s="4">
        <v>-2.5159834E-3</v>
      </c>
      <c r="R149" s="4">
        <v>7.6704920000000001E-3</v>
      </c>
      <c r="S149" s="4">
        <v>-5.1000000000000004E-3</v>
      </c>
      <c r="T149" s="4">
        <v>1.01E-3</v>
      </c>
      <c r="U149" s="4">
        <v>7.4000000000000003E-3</v>
      </c>
      <c r="W149" s="4">
        <f t="shared" si="28"/>
        <v>1.9570492000000002E-2</v>
      </c>
      <c r="X149" s="34">
        <f t="shared" si="29"/>
        <v>1.1942374179644524</v>
      </c>
      <c r="Y149" s="17"/>
      <c r="AD149" s="17">
        <f t="shared" si="26"/>
        <v>-1.1900000000000001E-2</v>
      </c>
      <c r="AE149" s="17">
        <f t="shared" si="27"/>
        <v>7.6704920000000001E-3</v>
      </c>
    </row>
    <row r="150" spans="12:31" x14ac:dyDescent="0.2">
      <c r="L150" s="39">
        <v>33389</v>
      </c>
      <c r="M150" s="4">
        <v>4.4589999999999998E-2</v>
      </c>
      <c r="N150" s="4">
        <v>4.1000000000000002E-2</v>
      </c>
      <c r="O150" s="4">
        <v>3.73E-2</v>
      </c>
      <c r="P150" s="4">
        <v>4.8300000000000003E-2</v>
      </c>
      <c r="Q150" s="4">
        <v>4.7665117600000001E-2</v>
      </c>
      <c r="R150" s="4">
        <v>4.6910171000000001E-2</v>
      </c>
      <c r="S150" s="4">
        <v>4.48E-2</v>
      </c>
      <c r="T150" s="4">
        <v>4.1369673799999999E-2</v>
      </c>
      <c r="U150" s="4">
        <v>3.78E-2</v>
      </c>
      <c r="W150" s="4">
        <f t="shared" si="28"/>
        <v>-1.3898290000000021E-3</v>
      </c>
      <c r="X150" s="34">
        <f t="shared" si="29"/>
        <v>1.1925776321680803</v>
      </c>
      <c r="Y150" s="17"/>
      <c r="AD150" s="17">
        <f t="shared" si="26"/>
        <v>4.8300000000000003E-2</v>
      </c>
      <c r="AE150" s="17">
        <f t="shared" si="27"/>
        <v>4.6910171000000001E-2</v>
      </c>
    </row>
    <row r="151" spans="12:31" x14ac:dyDescent="0.2">
      <c r="L151" s="39">
        <v>33419</v>
      </c>
      <c r="M151" s="4">
        <v>-4.743E-2</v>
      </c>
      <c r="N151" s="4">
        <v>-4.48E-2</v>
      </c>
      <c r="O151" s="4">
        <v>-4.2099999999999999E-2</v>
      </c>
      <c r="P151" s="4">
        <v>-6.8099999999999994E-2</v>
      </c>
      <c r="Q151" s="4">
        <v>-5.8276442099999999E-2</v>
      </c>
      <c r="R151" s="4">
        <v>-4.6820007300000001E-2</v>
      </c>
      <c r="S151" s="4">
        <v>-4.8599999999999997E-2</v>
      </c>
      <c r="T151" s="4">
        <v>-4.5560000000000003E-2</v>
      </c>
      <c r="U151" s="4">
        <v>-4.24E-2</v>
      </c>
      <c r="W151" s="4">
        <f t="shared" si="28"/>
        <v>2.1279992699999993E-2</v>
      </c>
      <c r="X151" s="34">
        <f t="shared" si="29"/>
        <v>1.2179556754748004</v>
      </c>
      <c r="Y151" s="17"/>
      <c r="AD151" s="17">
        <f t="shared" si="26"/>
        <v>-6.8099999999999994E-2</v>
      </c>
      <c r="AE151" s="17">
        <f t="shared" si="27"/>
        <v>-4.6820007300000001E-2</v>
      </c>
    </row>
    <row r="152" spans="12:31" x14ac:dyDescent="0.2">
      <c r="L152" s="39">
        <v>33450</v>
      </c>
      <c r="M152" s="4">
        <v>5.3629999999999997E-2</v>
      </c>
      <c r="N152" s="4">
        <v>4.8000000000000001E-2</v>
      </c>
      <c r="O152" s="4">
        <v>4.19E-2</v>
      </c>
      <c r="P152" s="4">
        <v>4.53E-2</v>
      </c>
      <c r="Q152" s="4">
        <v>3.5091405800000003E-2</v>
      </c>
      <c r="R152" s="4">
        <v>2.5970095700000001E-2</v>
      </c>
      <c r="S152" s="4">
        <v>5.3199999999999997E-2</v>
      </c>
      <c r="T152" s="4">
        <v>4.7199999999999999E-2</v>
      </c>
      <c r="U152" s="4">
        <v>4.0800000000000003E-2</v>
      </c>
      <c r="W152" s="4">
        <f t="shared" si="28"/>
        <v>-1.9329904299999999E-2</v>
      </c>
      <c r="X152" s="34">
        <f t="shared" si="29"/>
        <v>1.1944127088262306</v>
      </c>
      <c r="Y152" s="17"/>
      <c r="AD152" s="17">
        <f t="shared" si="26"/>
        <v>4.53E-2</v>
      </c>
      <c r="AE152" s="17">
        <f t="shared" si="27"/>
        <v>2.5970095700000001E-2</v>
      </c>
    </row>
    <row r="153" spans="12:31" x14ac:dyDescent="0.2">
      <c r="L153" s="39">
        <v>33481</v>
      </c>
      <c r="M153" s="4">
        <v>3.338E-2</v>
      </c>
      <c r="N153" s="4">
        <v>2.6100000000000002E-2</v>
      </c>
      <c r="O153" s="4">
        <v>1.8200000000000001E-2</v>
      </c>
      <c r="P153" s="4">
        <v>4.41E-2</v>
      </c>
      <c r="Q153" s="4">
        <v>3.7014481000000002E-2</v>
      </c>
      <c r="R153" s="4">
        <v>3.0350026499999998E-2</v>
      </c>
      <c r="S153" s="4">
        <v>3.4000000000000002E-2</v>
      </c>
      <c r="T153" s="4">
        <v>2.6749999999999999E-2</v>
      </c>
      <c r="U153" s="4">
        <v>1.9E-2</v>
      </c>
      <c r="W153" s="4">
        <f t="shared" si="28"/>
        <v>-1.3749973500000002E-2</v>
      </c>
      <c r="X153" s="34">
        <f t="shared" si="29"/>
        <v>1.1779895657318067</v>
      </c>
      <c r="Y153" s="17"/>
      <c r="AD153" s="17">
        <f t="shared" si="26"/>
        <v>4.41E-2</v>
      </c>
      <c r="AE153" s="17">
        <f t="shared" si="27"/>
        <v>3.0350026499999998E-2</v>
      </c>
    </row>
    <row r="154" spans="12:31" x14ac:dyDescent="0.2">
      <c r="L154" s="39">
        <v>33511</v>
      </c>
      <c r="M154" s="4">
        <v>-1.736E-2</v>
      </c>
      <c r="N154" s="4">
        <v>-1.26E-2</v>
      </c>
      <c r="O154" s="4">
        <v>-7.4000000000000003E-3</v>
      </c>
      <c r="P154" s="4">
        <v>1.5100000000000001E-2</v>
      </c>
      <c r="Q154" s="4">
        <v>7.8303425999999999E-3</v>
      </c>
      <c r="R154" s="4">
        <v>1.1598839999999999E-3</v>
      </c>
      <c r="S154" s="4">
        <v>-1.5599999999999999E-2</v>
      </c>
      <c r="T154" s="4">
        <v>-1.1390000000000001E-2</v>
      </c>
      <c r="U154" s="4">
        <v>-6.7999999999999996E-3</v>
      </c>
      <c r="W154" s="4">
        <f t="shared" si="28"/>
        <v>-1.3940116000000001E-2</v>
      </c>
      <c r="X154" s="34">
        <f t="shared" si="29"/>
        <v>1.1615682545387156</v>
      </c>
      <c r="Y154" s="17"/>
      <c r="AD154" s="17">
        <f t="shared" si="26"/>
        <v>1.5100000000000001E-2</v>
      </c>
      <c r="AE154" s="17">
        <f t="shared" si="27"/>
        <v>1.1598839999999999E-3</v>
      </c>
    </row>
    <row r="155" spans="12:31" x14ac:dyDescent="0.2">
      <c r="L155" s="39">
        <v>33542</v>
      </c>
      <c r="M155" s="4">
        <v>1.558E-2</v>
      </c>
      <c r="N155" s="4">
        <v>1.61E-2</v>
      </c>
      <c r="O155" s="4">
        <v>1.66E-2</v>
      </c>
      <c r="P155" s="4">
        <v>4.2599999999999999E-2</v>
      </c>
      <c r="Q155" s="4">
        <v>2.64486889E-2</v>
      </c>
      <c r="R155" s="4">
        <v>1.13702022E-2</v>
      </c>
      <c r="S155" s="4">
        <v>1.7100000000000001E-2</v>
      </c>
      <c r="T155" s="4">
        <v>1.668E-2</v>
      </c>
      <c r="U155" s="4">
        <v>1.6199999999999999E-2</v>
      </c>
      <c r="W155" s="4">
        <f t="shared" si="28"/>
        <v>-3.12297978E-2</v>
      </c>
      <c r="X155" s="34">
        <f t="shared" si="29"/>
        <v>1.1252927128185726</v>
      </c>
      <c r="Y155" s="17"/>
      <c r="AD155" s="17">
        <f t="shared" si="26"/>
        <v>4.2599999999999999E-2</v>
      </c>
      <c r="AE155" s="17">
        <f t="shared" si="27"/>
        <v>1.13702022E-2</v>
      </c>
    </row>
    <row r="156" spans="12:31" x14ac:dyDescent="0.2">
      <c r="L156" s="39">
        <v>33572</v>
      </c>
      <c r="M156" s="4">
        <v>-2.5499999999999998E-2</v>
      </c>
      <c r="N156" s="4">
        <v>-3.78E-2</v>
      </c>
      <c r="O156" s="4">
        <v>-5.1299999999999998E-2</v>
      </c>
      <c r="P156" s="4">
        <v>-5.2200000000000003E-2</v>
      </c>
      <c r="Q156" s="4">
        <v>-4.6251616400000001E-2</v>
      </c>
      <c r="R156" s="4">
        <v>-4.05798115E-2</v>
      </c>
      <c r="S156" s="4">
        <v>-2.7099999999999999E-2</v>
      </c>
      <c r="T156" s="4">
        <v>-3.8339999999999999E-2</v>
      </c>
      <c r="U156" s="4">
        <v>-5.0599999999999999E-2</v>
      </c>
      <c r="W156" s="4">
        <f t="shared" si="28"/>
        <v>1.1620188500000003E-2</v>
      </c>
      <c r="X156" s="34">
        <f t="shared" si="29"/>
        <v>1.1383688262592007</v>
      </c>
      <c r="Y156" s="17"/>
      <c r="AD156" s="17">
        <f t="shared" si="26"/>
        <v>-5.2200000000000003E-2</v>
      </c>
      <c r="AE156" s="17">
        <f t="shared" si="27"/>
        <v>-4.05798115E-2</v>
      </c>
    </row>
    <row r="157" spans="12:31" x14ac:dyDescent="0.2">
      <c r="L157" s="39">
        <v>33603</v>
      </c>
      <c r="M157" s="4">
        <v>0.14133999999999999</v>
      </c>
      <c r="N157" s="4">
        <v>0.1143</v>
      </c>
      <c r="O157" s="4">
        <v>8.3799999999999999E-2</v>
      </c>
      <c r="P157" s="4">
        <v>9.5799999999999996E-2</v>
      </c>
      <c r="Q157" s="4">
        <v>8.0074734199999997E-2</v>
      </c>
      <c r="R157" s="4">
        <v>6.4838753799999996E-2</v>
      </c>
      <c r="S157" s="4">
        <v>0.13869999999999999</v>
      </c>
      <c r="T157" s="4">
        <v>0.11215</v>
      </c>
      <c r="U157" s="4">
        <v>8.2600000000000007E-2</v>
      </c>
      <c r="W157" s="4">
        <f t="shared" si="28"/>
        <v>-3.09612462E-2</v>
      </c>
      <c r="X157" s="34">
        <f t="shared" si="29"/>
        <v>1.1031235087629845</v>
      </c>
      <c r="Y157" s="17"/>
      <c r="AD157" s="17">
        <f t="shared" si="26"/>
        <v>9.5799999999999996E-2</v>
      </c>
      <c r="AE157" s="17">
        <f t="shared" si="27"/>
        <v>6.4838753799999996E-2</v>
      </c>
    </row>
    <row r="158" spans="12:31" x14ac:dyDescent="0.2">
      <c r="L158" s="39">
        <v>33634</v>
      </c>
      <c r="M158" s="4">
        <v>-2.4160000000000001E-2</v>
      </c>
      <c r="N158" s="4">
        <v>-1.24E-2</v>
      </c>
      <c r="O158" s="4">
        <v>1.6000000000000001E-3</v>
      </c>
      <c r="P158" s="4">
        <v>7.8600000000000003E-2</v>
      </c>
      <c r="Q158" s="4">
        <v>8.10268814E-2</v>
      </c>
      <c r="R158" s="4">
        <v>8.3651215299999998E-2</v>
      </c>
      <c r="S158" s="4">
        <v>-1.8499999999999999E-2</v>
      </c>
      <c r="T158" s="4">
        <v>-6.79E-3</v>
      </c>
      <c r="U158" s="4">
        <v>6.8999999999999999E-3</v>
      </c>
      <c r="W158" s="4">
        <f t="shared" si="28"/>
        <v>5.0512152999999949E-3</v>
      </c>
      <c r="X158" s="34">
        <f t="shared" si="29"/>
        <v>1.1086956231082377</v>
      </c>
      <c r="Y158" s="17"/>
      <c r="AD158" s="17">
        <f t="shared" si="26"/>
        <v>7.8600000000000003E-2</v>
      </c>
      <c r="AE158" s="17">
        <f t="shared" si="27"/>
        <v>8.3651215299999998E-2</v>
      </c>
    </row>
    <row r="159" spans="12:31" x14ac:dyDescent="0.2">
      <c r="L159" s="39">
        <v>33663</v>
      </c>
      <c r="M159" s="4">
        <v>1.5399999999999999E-3</v>
      </c>
      <c r="N159" s="4">
        <v>1.2200000000000001E-2</v>
      </c>
      <c r="O159" s="4">
        <v>2.4500000000000001E-2</v>
      </c>
      <c r="P159" s="4">
        <v>1.0699999999999999E-2</v>
      </c>
      <c r="Q159" s="4">
        <v>2.9171446E-2</v>
      </c>
      <c r="R159" s="4">
        <v>4.7699349600000003E-2</v>
      </c>
      <c r="S159" s="4">
        <v>2.0999999999999999E-3</v>
      </c>
      <c r="T159" s="4">
        <v>1.32909564E-2</v>
      </c>
      <c r="U159" s="4">
        <v>2.6100000000000002E-2</v>
      </c>
      <c r="W159" s="4">
        <f t="shared" si="28"/>
        <v>3.6999349600000002E-2</v>
      </c>
      <c r="X159" s="34">
        <f t="shared" si="29"/>
        <v>1.1497166400676093</v>
      </c>
      <c r="Y159" s="17"/>
      <c r="AD159" s="17">
        <f t="shared" si="26"/>
        <v>1.0699999999999999E-2</v>
      </c>
      <c r="AE159" s="17">
        <f t="shared" si="27"/>
        <v>4.7699349600000003E-2</v>
      </c>
    </row>
    <row r="160" spans="12:31" x14ac:dyDescent="0.2">
      <c r="L160" s="39">
        <v>33694</v>
      </c>
      <c r="M160" s="4">
        <v>-2.7320000000000001E-2</v>
      </c>
      <c r="N160" s="4">
        <v>-2.1299999999999999E-2</v>
      </c>
      <c r="O160" s="4">
        <v>-1.4500000000000001E-2</v>
      </c>
      <c r="P160" s="4">
        <v>-5.7500000000000002E-2</v>
      </c>
      <c r="Q160" s="4">
        <v>-3.3848397699999998E-2</v>
      </c>
      <c r="R160" s="4">
        <v>-1.08799586E-2</v>
      </c>
      <c r="S160" s="4">
        <v>-2.92E-2</v>
      </c>
      <c r="T160" s="4">
        <v>-2.213E-2</v>
      </c>
      <c r="U160" s="4">
        <v>-1.4200000000000001E-2</v>
      </c>
      <c r="W160" s="4">
        <f t="shared" si="28"/>
        <v>4.6620041400000006E-2</v>
      </c>
      <c r="X160" s="34">
        <f t="shared" si="29"/>
        <v>1.20331647742583</v>
      </c>
      <c r="Y160" s="17"/>
      <c r="AD160" s="17">
        <f t="shared" si="26"/>
        <v>-5.7500000000000002E-2</v>
      </c>
      <c r="AE160" s="17">
        <f t="shared" si="27"/>
        <v>-1.08799586E-2</v>
      </c>
    </row>
    <row r="161" spans="12:31" x14ac:dyDescent="0.2">
      <c r="L161" s="39">
        <v>33724</v>
      </c>
      <c r="M161" s="4">
        <v>7.1700000000000002E-3</v>
      </c>
      <c r="N161" s="4">
        <v>2.41E-2</v>
      </c>
      <c r="O161" s="4">
        <v>4.3099999999999999E-2</v>
      </c>
      <c r="P161" s="4">
        <v>-5.8099999999999999E-2</v>
      </c>
      <c r="Q161" s="4">
        <v>-3.5034251000000002E-2</v>
      </c>
      <c r="R161" s="4">
        <v>-1.3850214899999999E-2</v>
      </c>
      <c r="S161" s="4">
        <v>3.3E-3</v>
      </c>
      <c r="T161" s="4">
        <v>2.0240000000000001E-2</v>
      </c>
      <c r="U161" s="4">
        <v>3.9E-2</v>
      </c>
      <c r="W161" s="4">
        <f t="shared" si="28"/>
        <v>4.4249785100000001E-2</v>
      </c>
      <c r="X161" s="34">
        <f t="shared" si="29"/>
        <v>1.256562972959212</v>
      </c>
      <c r="Y161" s="17"/>
      <c r="AD161" s="17">
        <f t="shared" si="26"/>
        <v>-5.8099999999999999E-2</v>
      </c>
      <c r="AE161" s="17">
        <f t="shared" si="27"/>
        <v>-1.3850214899999999E-2</v>
      </c>
    </row>
    <row r="162" spans="12:31" x14ac:dyDescent="0.2">
      <c r="L162" s="39">
        <v>33755</v>
      </c>
      <c r="M162" s="4">
        <v>7.3499999999999998E-3</v>
      </c>
      <c r="N162" s="4">
        <v>6.1999999999999998E-3</v>
      </c>
      <c r="O162" s="4">
        <v>5.0000000000000001E-3</v>
      </c>
      <c r="P162" s="4">
        <v>-2.2000000000000001E-3</v>
      </c>
      <c r="Q162" s="4">
        <v>1.32975191E-2</v>
      </c>
      <c r="R162" s="4">
        <v>2.7190344000000002E-2</v>
      </c>
      <c r="S162" s="4">
        <v>6.7999999999999996E-3</v>
      </c>
      <c r="T162" s="4">
        <v>6.6551437999999999E-3</v>
      </c>
      <c r="U162" s="4">
        <v>6.4999999999999997E-3</v>
      </c>
      <c r="W162" s="4">
        <f t="shared" si="28"/>
        <v>2.9390344000000002E-2</v>
      </c>
      <c r="X162" s="34">
        <f t="shared" si="29"/>
        <v>1.293493790992146</v>
      </c>
      <c r="Y162" s="17"/>
      <c r="AD162" s="17">
        <f t="shared" si="26"/>
        <v>-2.2000000000000001E-3</v>
      </c>
      <c r="AE162" s="17">
        <f t="shared" si="27"/>
        <v>2.7190344000000002E-2</v>
      </c>
    </row>
    <row r="163" spans="12:31" x14ac:dyDescent="0.2">
      <c r="L163" s="39">
        <v>33785</v>
      </c>
      <c r="M163" s="4">
        <v>-2.5149999999999999E-2</v>
      </c>
      <c r="N163" s="4">
        <v>-1.61E-2</v>
      </c>
      <c r="O163" s="4">
        <v>-6.1999999999999998E-3</v>
      </c>
      <c r="P163" s="4">
        <v>-6.3799999999999996E-2</v>
      </c>
      <c r="Q163" s="4">
        <v>-4.7292376699999999E-2</v>
      </c>
      <c r="R163" s="4">
        <v>-3.2379707899999999E-2</v>
      </c>
      <c r="S163" s="4">
        <v>-2.7300000000000001E-2</v>
      </c>
      <c r="T163" s="4">
        <v>-1.7989999999999999E-2</v>
      </c>
      <c r="U163" s="4">
        <v>-8.0000000000000002E-3</v>
      </c>
      <c r="W163" s="4">
        <f t="shared" si="28"/>
        <v>3.1420292099999997E-2</v>
      </c>
      <c r="X163" s="34">
        <f t="shared" si="29"/>
        <v>1.3341357437346555</v>
      </c>
      <c r="Y163" s="17"/>
      <c r="AD163" s="17">
        <f t="shared" si="26"/>
        <v>-6.3799999999999996E-2</v>
      </c>
      <c r="AE163" s="17">
        <f t="shared" si="27"/>
        <v>-3.2379707899999999E-2</v>
      </c>
    </row>
    <row r="164" spans="12:31" x14ac:dyDescent="0.2">
      <c r="L164" s="39">
        <v>33816</v>
      </c>
      <c r="M164" s="4">
        <v>4.48E-2</v>
      </c>
      <c r="N164" s="4">
        <v>4.1799999999999997E-2</v>
      </c>
      <c r="O164" s="4">
        <v>3.8600000000000002E-2</v>
      </c>
      <c r="P164" s="4">
        <v>3.1399999999999997E-2</v>
      </c>
      <c r="Q164" s="4">
        <v>3.4795370800000003E-2</v>
      </c>
      <c r="R164" s="4">
        <v>3.7670118799999999E-2</v>
      </c>
      <c r="S164" s="4">
        <v>4.3999999999999997E-2</v>
      </c>
      <c r="T164" s="4">
        <v>4.1320000000000003E-2</v>
      </c>
      <c r="U164" s="4">
        <v>3.85E-2</v>
      </c>
      <c r="W164" s="4">
        <f t="shared" si="28"/>
        <v>6.2701188000000019E-3</v>
      </c>
      <c r="X164" s="34">
        <f t="shared" si="29"/>
        <v>1.3425009333431983</v>
      </c>
      <c r="Y164" s="17"/>
      <c r="AD164" s="17">
        <f t="shared" si="26"/>
        <v>3.1399999999999997E-2</v>
      </c>
      <c r="AE164" s="17">
        <f t="shared" si="27"/>
        <v>3.7670118799999999E-2</v>
      </c>
    </row>
    <row r="165" spans="12:31" x14ac:dyDescent="0.2">
      <c r="L165" s="39">
        <v>33847</v>
      </c>
      <c r="M165" s="4">
        <v>-1.2239999999999999E-2</v>
      </c>
      <c r="N165" s="4">
        <v>-2.1100000000000001E-2</v>
      </c>
      <c r="O165" s="4">
        <v>-3.0599999999999999E-2</v>
      </c>
      <c r="P165" s="4">
        <v>-3.85E-2</v>
      </c>
      <c r="Q165" s="4">
        <v>-2.82181216E-2</v>
      </c>
      <c r="R165" s="4">
        <v>-1.9490194999999998E-2</v>
      </c>
      <c r="S165" s="4">
        <v>-1.3899999999999999E-2</v>
      </c>
      <c r="T165" s="4">
        <v>-2.1609104099999998E-2</v>
      </c>
      <c r="U165" s="4">
        <v>-2.9700000000000001E-2</v>
      </c>
      <c r="W165" s="4">
        <f t="shared" si="28"/>
        <v>1.9009805000000001E-2</v>
      </c>
      <c r="X165" s="34">
        <f t="shared" si="29"/>
        <v>1.3680216142983705</v>
      </c>
      <c r="Y165" s="17"/>
      <c r="AD165" s="17">
        <f t="shared" si="26"/>
        <v>-3.85E-2</v>
      </c>
      <c r="AE165" s="17">
        <f t="shared" si="27"/>
        <v>-1.9490194999999998E-2</v>
      </c>
    </row>
    <row r="166" spans="12:31" x14ac:dyDescent="0.2">
      <c r="L166" s="39">
        <v>33877</v>
      </c>
      <c r="M166" s="4">
        <v>1.1610000000000001E-2</v>
      </c>
      <c r="N166" s="4">
        <v>1.2699999999999999E-2</v>
      </c>
      <c r="O166" s="4">
        <v>1.38E-2</v>
      </c>
      <c r="P166" s="4">
        <v>2.7900000000000001E-2</v>
      </c>
      <c r="Q166" s="4">
        <v>2.3062772700000001E-2</v>
      </c>
      <c r="R166" s="4">
        <v>1.88789561E-2</v>
      </c>
      <c r="S166" s="4">
        <v>1.26E-2</v>
      </c>
      <c r="T166" s="4">
        <v>1.34E-2</v>
      </c>
      <c r="U166" s="4">
        <v>1.4200000000000001E-2</v>
      </c>
      <c r="W166" s="4">
        <f t="shared" si="28"/>
        <v>-9.021043900000001E-3</v>
      </c>
      <c r="X166" s="34">
        <f t="shared" si="29"/>
        <v>1.3556806312596361</v>
      </c>
      <c r="Y166" s="17"/>
      <c r="AD166" s="17">
        <f t="shared" si="26"/>
        <v>2.7900000000000001E-2</v>
      </c>
      <c r="AE166" s="17">
        <f t="shared" si="27"/>
        <v>1.88789561E-2</v>
      </c>
    </row>
    <row r="167" spans="12:31" x14ac:dyDescent="0.2">
      <c r="L167" s="39">
        <v>33908</v>
      </c>
      <c r="M167" s="4">
        <v>1.5010000000000001E-2</v>
      </c>
      <c r="N167" s="4">
        <v>8.3000000000000001E-3</v>
      </c>
      <c r="O167" s="4">
        <v>8.9999999999999998E-4</v>
      </c>
      <c r="P167" s="4">
        <v>4.1099999999999998E-2</v>
      </c>
      <c r="Q167" s="4">
        <v>3.1785894699999998E-2</v>
      </c>
      <c r="R167" s="4">
        <v>2.3341147100000001E-2</v>
      </c>
      <c r="S167" s="4">
        <v>1.66E-2</v>
      </c>
      <c r="T167" s="4">
        <v>9.9000000000000008E-3</v>
      </c>
      <c r="U167" s="4">
        <v>2.7000000000000001E-3</v>
      </c>
      <c r="W167" s="4">
        <f t="shared" si="28"/>
        <v>-1.7758852899999997E-2</v>
      </c>
      <c r="X167" s="34">
        <f t="shared" si="29"/>
        <v>1.3316052983497171</v>
      </c>
      <c r="Y167" s="17"/>
      <c r="AD167" s="17">
        <f t="shared" si="26"/>
        <v>4.1099999999999998E-2</v>
      </c>
      <c r="AE167" s="17">
        <f t="shared" si="27"/>
        <v>2.3341147100000001E-2</v>
      </c>
    </row>
    <row r="168" spans="12:31" x14ac:dyDescent="0.2">
      <c r="L168" s="39">
        <v>33938</v>
      </c>
      <c r="M168" s="4">
        <v>4.3479999999999998E-2</v>
      </c>
      <c r="N168" s="4">
        <v>3.8399999999999997E-2</v>
      </c>
      <c r="O168" s="4">
        <v>3.2800000000000003E-2</v>
      </c>
      <c r="P168" s="4">
        <v>9.3299999999999994E-2</v>
      </c>
      <c r="Q168" s="4">
        <v>7.6519810499999993E-2</v>
      </c>
      <c r="R168" s="4">
        <v>6.18695368E-2</v>
      </c>
      <c r="S168" s="4">
        <v>4.6699999999999998E-2</v>
      </c>
      <c r="T168" s="4">
        <v>4.1149999999999999E-2</v>
      </c>
      <c r="U168" s="4">
        <v>3.5099999999999999E-2</v>
      </c>
      <c r="W168" s="4">
        <f t="shared" si="28"/>
        <v>-3.1430463199999994E-2</v>
      </c>
      <c r="X168" s="34">
        <f t="shared" si="29"/>
        <v>1.2897523270230113</v>
      </c>
      <c r="Y168" s="17"/>
      <c r="AD168" s="17">
        <f t="shared" si="26"/>
        <v>9.3299999999999994E-2</v>
      </c>
      <c r="AE168" s="17">
        <f t="shared" si="27"/>
        <v>6.18695368E-2</v>
      </c>
    </row>
    <row r="169" spans="12:31" x14ac:dyDescent="0.2">
      <c r="L169" s="39">
        <v>33969</v>
      </c>
      <c r="M169" s="4">
        <v>9.9500000000000005E-3</v>
      </c>
      <c r="N169" s="4">
        <v>1.6500000000000001E-2</v>
      </c>
      <c r="O169" s="4">
        <v>2.3800000000000002E-2</v>
      </c>
      <c r="P169" s="4">
        <v>2.7400000000000001E-2</v>
      </c>
      <c r="Q169" s="4">
        <v>3.4837984600000003E-2</v>
      </c>
      <c r="R169" s="4">
        <v>4.14697396E-2</v>
      </c>
      <c r="S169" s="4">
        <v>1.11E-2</v>
      </c>
      <c r="T169" s="4">
        <v>1.7860000000000001E-2</v>
      </c>
      <c r="U169" s="4">
        <v>2.53E-2</v>
      </c>
      <c r="W169" s="4">
        <f t="shared" si="28"/>
        <v>1.4069739599999999E-2</v>
      </c>
      <c r="X169" s="34">
        <f t="shared" si="29"/>
        <v>1.3078988064127193</v>
      </c>
      <c r="Y169" s="17"/>
      <c r="AD169" s="17">
        <f t="shared" si="26"/>
        <v>2.7400000000000001E-2</v>
      </c>
      <c r="AE169" s="17">
        <f t="shared" si="27"/>
        <v>4.14697396E-2</v>
      </c>
    </row>
    <row r="170" spans="12:31" x14ac:dyDescent="0.2">
      <c r="L170" s="39">
        <v>34000</v>
      </c>
      <c r="M170" s="4">
        <v>-1.1469999999999999E-2</v>
      </c>
      <c r="N170" s="4">
        <v>7.7999999999999996E-3</v>
      </c>
      <c r="O170" s="4">
        <v>2.9000000000000001E-2</v>
      </c>
      <c r="P170" s="4">
        <v>1.24E-2</v>
      </c>
      <c r="Q170" s="4">
        <v>3.3846153800000001E-2</v>
      </c>
      <c r="R170" s="4">
        <v>5.3060372299999999E-2</v>
      </c>
      <c r="S170" s="4">
        <v>-9.7999999999999997E-3</v>
      </c>
      <c r="T170" s="4">
        <v>9.7699999999999992E-3</v>
      </c>
      <c r="U170" s="4">
        <v>3.1E-2</v>
      </c>
      <c r="W170" s="4">
        <f t="shared" si="28"/>
        <v>4.0660372299999997E-2</v>
      </c>
      <c r="X170" s="34">
        <f t="shared" si="29"/>
        <v>1.3610784588121863</v>
      </c>
      <c r="Y170" s="17"/>
      <c r="AD170" s="17">
        <f t="shared" si="26"/>
        <v>1.24E-2</v>
      </c>
      <c r="AE170" s="17">
        <f t="shared" si="27"/>
        <v>5.3060372299999999E-2</v>
      </c>
    </row>
    <row r="171" spans="12:31" x14ac:dyDescent="0.2">
      <c r="L171" s="39">
        <v>34028</v>
      </c>
      <c r="M171" s="4">
        <v>-1.5810000000000001E-2</v>
      </c>
      <c r="N171" s="4">
        <v>8.9999999999999993E-3</v>
      </c>
      <c r="O171" s="4">
        <v>3.5200000000000002E-2</v>
      </c>
      <c r="P171" s="4">
        <v>-5.4300000000000001E-2</v>
      </c>
      <c r="Q171" s="4">
        <v>-2.3096738700000001E-2</v>
      </c>
      <c r="R171" s="4">
        <v>4.0000000000000001E-3</v>
      </c>
      <c r="S171" s="4">
        <v>-1.8499999999999999E-2</v>
      </c>
      <c r="T171" s="4">
        <v>6.5100000000000002E-3</v>
      </c>
      <c r="U171" s="4">
        <v>3.2599999999999997E-2</v>
      </c>
      <c r="W171" s="4">
        <f t="shared" si="28"/>
        <v>5.8300000000000005E-2</v>
      </c>
      <c r="X171" s="34">
        <f t="shared" si="29"/>
        <v>1.4404293329609368</v>
      </c>
      <c r="Y171" s="17"/>
      <c r="AD171" s="17">
        <f t="shared" si="26"/>
        <v>-5.4300000000000001E-2</v>
      </c>
      <c r="AE171" s="17">
        <f t="shared" si="27"/>
        <v>4.0000000000000001E-3</v>
      </c>
    </row>
    <row r="172" spans="12:31" x14ac:dyDescent="0.2">
      <c r="L172" s="39">
        <v>34059</v>
      </c>
      <c r="M172" s="4">
        <v>1.9259999999999999E-2</v>
      </c>
      <c r="N172" s="4">
        <v>2.4400000000000002E-2</v>
      </c>
      <c r="O172" s="4">
        <v>2.9499999999999998E-2</v>
      </c>
      <c r="P172" s="4">
        <v>2.58E-2</v>
      </c>
      <c r="Q172" s="4">
        <v>3.2449661400000003E-2</v>
      </c>
      <c r="R172" s="4">
        <v>3.7930032900000001E-2</v>
      </c>
      <c r="S172" s="4">
        <v>1.9699999999999999E-2</v>
      </c>
      <c r="T172" s="4">
        <v>2.496E-2</v>
      </c>
      <c r="U172" s="4">
        <v>3.0200000000000001E-2</v>
      </c>
      <c r="W172" s="4">
        <f t="shared" si="28"/>
        <v>1.2130032900000001E-2</v>
      </c>
      <c r="X172" s="34">
        <f t="shared" si="29"/>
        <v>1.4579017881598781</v>
      </c>
      <c r="Y172" s="17"/>
      <c r="AD172" s="17">
        <f t="shared" si="26"/>
        <v>2.58E-2</v>
      </c>
      <c r="AE172" s="17">
        <f t="shared" si="27"/>
        <v>3.7930032900000001E-2</v>
      </c>
    </row>
    <row r="173" spans="12:31" x14ac:dyDescent="0.2">
      <c r="L173" s="39">
        <v>34089</v>
      </c>
      <c r="M173" s="4">
        <v>-0.04</v>
      </c>
      <c r="N173" s="4">
        <v>-2.64E-2</v>
      </c>
      <c r="O173" s="4">
        <v>-1.2800000000000001E-2</v>
      </c>
      <c r="P173" s="4">
        <v>-3.1699999999999999E-2</v>
      </c>
      <c r="Q173" s="4">
        <v>-2.74499107E-2</v>
      </c>
      <c r="R173" s="4">
        <v>-2.4030079100000001E-2</v>
      </c>
      <c r="S173" s="4">
        <v>-3.9399999999999998E-2</v>
      </c>
      <c r="T173" s="4">
        <v>-2.64669971E-2</v>
      </c>
      <c r="U173" s="4">
        <v>-1.37E-2</v>
      </c>
      <c r="W173" s="4">
        <f t="shared" si="28"/>
        <v>7.6699208999999983E-3</v>
      </c>
      <c r="X173" s="34">
        <f t="shared" si="29"/>
        <v>1.4690837795550329</v>
      </c>
      <c r="Y173" s="17"/>
      <c r="AD173" s="17">
        <f t="shared" si="26"/>
        <v>-3.1699999999999999E-2</v>
      </c>
      <c r="AE173" s="17">
        <f t="shared" si="27"/>
        <v>-2.4030079100000001E-2</v>
      </c>
    </row>
    <row r="174" spans="12:31" x14ac:dyDescent="0.2">
      <c r="L174" s="39">
        <v>34120</v>
      </c>
      <c r="M174" s="4">
        <v>3.5020000000000003E-2</v>
      </c>
      <c r="N174" s="4">
        <v>2.7400000000000001E-2</v>
      </c>
      <c r="O174" s="4">
        <v>2.01E-2</v>
      </c>
      <c r="P174" s="4">
        <v>5.9900000000000002E-2</v>
      </c>
      <c r="Q174" s="4">
        <v>4.4249254199999997E-2</v>
      </c>
      <c r="R174" s="4">
        <v>3.1449940099999997E-2</v>
      </c>
      <c r="S174" s="4">
        <v>3.6799999999999999E-2</v>
      </c>
      <c r="T174" s="4">
        <v>2.8719999999999999E-2</v>
      </c>
      <c r="U174" s="4">
        <v>2.1000000000000001E-2</v>
      </c>
      <c r="W174" s="4">
        <f t="shared" si="28"/>
        <v>-2.8450059900000005E-2</v>
      </c>
      <c r="X174" s="34">
        <f t="shared" si="29"/>
        <v>1.4272882580285737</v>
      </c>
      <c r="Y174" s="17"/>
      <c r="AD174" s="17">
        <f t="shared" si="26"/>
        <v>5.9900000000000002E-2</v>
      </c>
      <c r="AE174" s="17">
        <f t="shared" si="27"/>
        <v>3.1449940099999997E-2</v>
      </c>
    </row>
    <row r="175" spans="12:31" x14ac:dyDescent="0.2">
      <c r="L175" s="39">
        <v>34150</v>
      </c>
      <c r="M175" s="4">
        <v>-9.1699999999999993E-3</v>
      </c>
      <c r="N175" s="4">
        <v>6.6E-3</v>
      </c>
      <c r="O175" s="4">
        <v>2.1999999999999999E-2</v>
      </c>
      <c r="P175" s="4">
        <v>2.3999999999999998E-3</v>
      </c>
      <c r="Q175" s="4">
        <v>6.2383259999999998E-3</v>
      </c>
      <c r="R175" s="4">
        <v>9.4800000000000006E-3</v>
      </c>
      <c r="S175" s="4">
        <v>-8.3000000000000001E-3</v>
      </c>
      <c r="T175" s="4">
        <v>6.5300000000000002E-3</v>
      </c>
      <c r="U175" s="4">
        <v>2.1000000000000001E-2</v>
      </c>
      <c r="W175" s="4">
        <f t="shared" si="28"/>
        <v>7.0800000000000012E-3</v>
      </c>
      <c r="X175" s="34">
        <f t="shared" si="29"/>
        <v>1.437393458895416</v>
      </c>
      <c r="Y175" s="17"/>
      <c r="AD175" s="17">
        <f t="shared" si="26"/>
        <v>2.3999999999999998E-3</v>
      </c>
      <c r="AE175" s="17">
        <f t="shared" si="27"/>
        <v>9.4800000000000006E-3</v>
      </c>
    </row>
    <row r="176" spans="12:31" x14ac:dyDescent="0.2">
      <c r="L176" s="39">
        <v>34181</v>
      </c>
      <c r="M176" s="4">
        <v>-1.787E-2</v>
      </c>
      <c r="N176" s="4">
        <v>-3.0999999999999999E-3</v>
      </c>
      <c r="O176" s="4">
        <v>1.12E-2</v>
      </c>
      <c r="P176" s="4">
        <v>0.01</v>
      </c>
      <c r="Q176" s="4">
        <v>1.38066583E-2</v>
      </c>
      <c r="R176" s="4">
        <v>1.7167254400000002E-2</v>
      </c>
      <c r="S176" s="4">
        <v>-1.5599999999999999E-2</v>
      </c>
      <c r="T176" s="4">
        <v>-1.7099999999999999E-3</v>
      </c>
      <c r="U176" s="4">
        <v>1.17E-2</v>
      </c>
      <c r="W176" s="4">
        <f t="shared" si="28"/>
        <v>7.1672544000000015E-3</v>
      </c>
      <c r="X176" s="34">
        <f t="shared" si="29"/>
        <v>1.4476956234882155</v>
      </c>
      <c r="Y176" s="17"/>
      <c r="AD176" s="17">
        <f t="shared" si="26"/>
        <v>0.01</v>
      </c>
      <c r="AE176" s="17">
        <f t="shared" si="27"/>
        <v>1.7167254400000002E-2</v>
      </c>
    </row>
    <row r="177" spans="12:31" x14ac:dyDescent="0.2">
      <c r="L177" s="39">
        <v>34212</v>
      </c>
      <c r="M177" s="4">
        <v>4.0989999999999999E-2</v>
      </c>
      <c r="N177" s="4">
        <v>3.85E-2</v>
      </c>
      <c r="O177" s="4">
        <v>3.61E-2</v>
      </c>
      <c r="P177" s="4">
        <v>4.7899999999999998E-2</v>
      </c>
      <c r="Q177" s="4">
        <v>4.3201455200000002E-2</v>
      </c>
      <c r="R177" s="4">
        <v>3.9091945000000003E-2</v>
      </c>
      <c r="S177" s="4">
        <v>4.1599999999999998E-2</v>
      </c>
      <c r="T177" s="4">
        <v>3.8890000000000001E-2</v>
      </c>
      <c r="U177" s="4">
        <v>3.6400000000000002E-2</v>
      </c>
      <c r="W177" s="4">
        <f t="shared" si="28"/>
        <v>-8.8080549999999952E-3</v>
      </c>
      <c r="X177" s="34">
        <f t="shared" si="29"/>
        <v>1.434944240813272</v>
      </c>
      <c r="Y177" s="17"/>
      <c r="AD177" s="17">
        <f t="shared" si="26"/>
        <v>4.7899999999999998E-2</v>
      </c>
      <c r="AE177" s="17">
        <f t="shared" si="27"/>
        <v>3.9091945000000003E-2</v>
      </c>
    </row>
    <row r="178" spans="12:31" x14ac:dyDescent="0.2">
      <c r="L178" s="39">
        <v>34242</v>
      </c>
      <c r="M178" s="4">
        <v>-7.45E-3</v>
      </c>
      <c r="N178" s="4">
        <v>-2.8E-3</v>
      </c>
      <c r="O178" s="4">
        <v>1.6000000000000001E-3</v>
      </c>
      <c r="P178" s="4">
        <v>3.3000000000000002E-2</v>
      </c>
      <c r="Q178" s="4">
        <v>2.8220070699999999E-2</v>
      </c>
      <c r="R178" s="4">
        <v>2.3956136699999998E-2</v>
      </c>
      <c r="S178" s="4">
        <v>-4.0000000000000001E-3</v>
      </c>
      <c r="T178" s="4">
        <v>-1.2E-4</v>
      </c>
      <c r="U178" s="4">
        <v>3.5999999999999999E-3</v>
      </c>
      <c r="W178" s="4">
        <f t="shared" si="28"/>
        <v>-9.0438633000000032E-3</v>
      </c>
      <c r="X178" s="34">
        <f t="shared" si="29"/>
        <v>1.4219668012562345</v>
      </c>
      <c r="Y178" s="17"/>
      <c r="AD178" s="17">
        <f t="shared" si="26"/>
        <v>3.3000000000000002E-2</v>
      </c>
      <c r="AE178" s="17">
        <f t="shared" si="27"/>
        <v>2.3956136699999998E-2</v>
      </c>
    </row>
    <row r="179" spans="12:31" x14ac:dyDescent="0.2">
      <c r="L179" s="39">
        <v>34273</v>
      </c>
      <c r="M179" s="4">
        <v>2.7820000000000001E-2</v>
      </c>
      <c r="N179" s="4">
        <v>1.32E-2</v>
      </c>
      <c r="O179" s="4">
        <v>-6.9999999999999999E-4</v>
      </c>
      <c r="P179" s="4">
        <v>2.8899999999999999E-2</v>
      </c>
      <c r="Q179" s="4">
        <v>2.5738575499999999E-2</v>
      </c>
      <c r="R179" s="4">
        <v>2.2873932499999999E-2</v>
      </c>
      <c r="S179" s="4">
        <v>2.7900000000000001E-2</v>
      </c>
      <c r="T179" s="4">
        <v>1.42912764E-2</v>
      </c>
      <c r="U179" s="4">
        <v>1.5E-3</v>
      </c>
      <c r="W179" s="4">
        <f t="shared" si="28"/>
        <v>-6.0260674999999993E-3</v>
      </c>
      <c r="X179" s="34">
        <f t="shared" si="29"/>
        <v>1.4133979333291053</v>
      </c>
      <c r="Y179" s="17"/>
      <c r="AD179" s="17">
        <f t="shared" si="26"/>
        <v>2.8899999999999999E-2</v>
      </c>
      <c r="AE179" s="17">
        <f t="shared" si="27"/>
        <v>2.2873932499999999E-2</v>
      </c>
    </row>
    <row r="180" spans="12:31" x14ac:dyDescent="0.2">
      <c r="L180" s="39">
        <v>34303</v>
      </c>
      <c r="M180" s="4">
        <v>-6.6100000000000004E-3</v>
      </c>
      <c r="N180" s="4">
        <v>-1.37E-2</v>
      </c>
      <c r="O180" s="4">
        <v>-2.06E-2</v>
      </c>
      <c r="P180" s="4">
        <v>-4.0399999999999998E-2</v>
      </c>
      <c r="Q180" s="4">
        <v>-3.2913127200000003E-2</v>
      </c>
      <c r="R180" s="4">
        <v>-2.6049217E-2</v>
      </c>
      <c r="S180" s="4">
        <v>-9.5999999999999992E-3</v>
      </c>
      <c r="T180" s="4">
        <v>-1.545E-2</v>
      </c>
      <c r="U180" s="4">
        <v>-2.1100000000000001E-2</v>
      </c>
      <c r="W180" s="4">
        <f t="shared" si="28"/>
        <v>1.4350782999999999E-2</v>
      </c>
      <c r="X180" s="34">
        <f t="shared" si="29"/>
        <v>1.4336813003629598</v>
      </c>
      <c r="Y180" s="17"/>
      <c r="AD180" s="17">
        <f t="shared" si="26"/>
        <v>-4.0399999999999998E-2</v>
      </c>
      <c r="AE180" s="17">
        <f t="shared" si="27"/>
        <v>-2.6049217E-2</v>
      </c>
    </row>
    <row r="181" spans="12:31" x14ac:dyDescent="0.2">
      <c r="L181" s="39">
        <v>34334</v>
      </c>
      <c r="M181" s="4">
        <v>1.7309999999999999E-2</v>
      </c>
      <c r="N181" s="4">
        <v>1.8200000000000001E-2</v>
      </c>
      <c r="O181" s="4">
        <v>1.9E-2</v>
      </c>
      <c r="P181" s="4">
        <v>3.95E-2</v>
      </c>
      <c r="Q181" s="4">
        <v>3.4190725800000002E-2</v>
      </c>
      <c r="R181" s="4">
        <v>2.9447165099999999E-2</v>
      </c>
      <c r="S181" s="4">
        <v>1.9199999999999998E-2</v>
      </c>
      <c r="T181" s="4">
        <v>1.9599999999999999E-2</v>
      </c>
      <c r="U181" s="4">
        <v>0.02</v>
      </c>
      <c r="W181" s="4">
        <f t="shared" si="28"/>
        <v>-1.0052834900000002E-2</v>
      </c>
      <c r="X181" s="34">
        <f t="shared" si="29"/>
        <v>1.4192687389511938</v>
      </c>
      <c r="Y181" s="17"/>
      <c r="AD181" s="17">
        <f t="shared" si="26"/>
        <v>3.95E-2</v>
      </c>
      <c r="AE181" s="17">
        <f t="shared" si="27"/>
        <v>2.9447165099999999E-2</v>
      </c>
    </row>
    <row r="182" spans="12:31" x14ac:dyDescent="0.2">
      <c r="L182" s="39">
        <v>34365</v>
      </c>
      <c r="M182" s="4">
        <v>2.3109999999999999E-2</v>
      </c>
      <c r="N182" s="4">
        <v>3.0499999999999999E-2</v>
      </c>
      <c r="O182" s="4">
        <v>3.78E-2</v>
      </c>
      <c r="P182" s="4">
        <v>2.6599999999999999E-2</v>
      </c>
      <c r="Q182" s="4">
        <v>3.1352973800000003E-2</v>
      </c>
      <c r="R182" s="4">
        <v>3.5691335499999997E-2</v>
      </c>
      <c r="S182" s="4">
        <v>2.3400000000000001E-2</v>
      </c>
      <c r="T182" s="4">
        <v>3.0601916400000002E-2</v>
      </c>
      <c r="U182" s="4">
        <v>3.7600000000000001E-2</v>
      </c>
      <c r="W182" s="4">
        <f t="shared" si="28"/>
        <v>9.0913354999999987E-3</v>
      </c>
      <c r="X182" s="34">
        <f t="shared" si="29"/>
        <v>1.4321717872216608</v>
      </c>
      <c r="Y182" s="17"/>
      <c r="AD182" s="17">
        <f t="shared" si="26"/>
        <v>2.6599999999999999E-2</v>
      </c>
      <c r="AE182" s="17">
        <f t="shared" si="27"/>
        <v>3.5691335499999997E-2</v>
      </c>
    </row>
    <row r="183" spans="12:31" x14ac:dyDescent="0.2">
      <c r="L183" s="39">
        <v>34393</v>
      </c>
      <c r="M183" s="4">
        <v>-1.8200000000000001E-2</v>
      </c>
      <c r="N183" s="4">
        <v>-2.63E-2</v>
      </c>
      <c r="O183" s="4">
        <v>-3.4200000000000001E-2</v>
      </c>
      <c r="P183" s="4">
        <v>-4.4000000000000003E-3</v>
      </c>
      <c r="Q183" s="4">
        <v>-3.6167700000000001E-3</v>
      </c>
      <c r="R183" s="4">
        <v>-2.8954784000000001E-3</v>
      </c>
      <c r="S183" s="4">
        <v>-1.7000000000000001E-2</v>
      </c>
      <c r="T183" s="4">
        <v>-2.4209999999999999E-2</v>
      </c>
      <c r="U183" s="4">
        <v>-3.1199999999999999E-2</v>
      </c>
      <c r="W183" s="4">
        <f t="shared" si="28"/>
        <v>1.5045216000000002E-3</v>
      </c>
      <c r="X183" s="34">
        <f t="shared" si="29"/>
        <v>1.4343265206104465</v>
      </c>
      <c r="Y183" s="17"/>
      <c r="AD183" s="17">
        <f t="shared" si="26"/>
        <v>-4.4000000000000003E-3</v>
      </c>
      <c r="AE183" s="17">
        <f t="shared" si="27"/>
        <v>-2.8954784000000001E-3</v>
      </c>
    </row>
    <row r="184" spans="12:31" x14ac:dyDescent="0.2">
      <c r="L184" s="39">
        <v>34424</v>
      </c>
      <c r="M184" s="4">
        <v>-4.8340000000000001E-2</v>
      </c>
      <c r="N184" s="4">
        <v>-4.2799999999999998E-2</v>
      </c>
      <c r="O184" s="4">
        <v>-3.7199999999999997E-2</v>
      </c>
      <c r="P184" s="4">
        <v>-6.1400000000000003E-2</v>
      </c>
      <c r="Q184" s="4">
        <v>-5.2797561700000002E-2</v>
      </c>
      <c r="R184" s="4">
        <v>-4.4880603599999999E-2</v>
      </c>
      <c r="S184" s="4">
        <v>-4.9500000000000002E-2</v>
      </c>
      <c r="T184" s="4">
        <v>-4.3700000000000003E-2</v>
      </c>
      <c r="U184" s="4">
        <v>-3.7900000000000003E-2</v>
      </c>
      <c r="W184" s="4">
        <f t="shared" si="28"/>
        <v>1.6519396400000004E-2</v>
      </c>
      <c r="X184" s="34">
        <f t="shared" si="29"/>
        <v>1.4580207289714433</v>
      </c>
      <c r="Y184" s="17"/>
      <c r="AD184" s="17">
        <f t="shared" si="26"/>
        <v>-6.1400000000000003E-2</v>
      </c>
      <c r="AE184" s="17">
        <f t="shared" si="27"/>
        <v>-4.4880603599999999E-2</v>
      </c>
    </row>
    <row r="185" spans="12:31" x14ac:dyDescent="0.2">
      <c r="L185" s="39">
        <v>34454</v>
      </c>
      <c r="M185" s="4">
        <v>4.7499999999999999E-3</v>
      </c>
      <c r="N185" s="4">
        <v>1.2E-2</v>
      </c>
      <c r="O185" s="4">
        <v>1.9199999999999998E-2</v>
      </c>
      <c r="P185" s="4">
        <v>1.5E-3</v>
      </c>
      <c r="Q185" s="4">
        <v>5.9438683999999999E-3</v>
      </c>
      <c r="R185" s="4">
        <v>9.8539552000000002E-3</v>
      </c>
      <c r="S185" s="4">
        <v>4.4999999999999997E-3</v>
      </c>
      <c r="T185" s="4">
        <v>1.1436857599999999E-2</v>
      </c>
      <c r="U185" s="4">
        <v>1.83E-2</v>
      </c>
      <c r="W185" s="4">
        <f t="shared" si="28"/>
        <v>8.3539552000000006E-3</v>
      </c>
      <c r="X185" s="34">
        <f t="shared" si="29"/>
        <v>1.4702009688219422</v>
      </c>
      <c r="Y185" s="17"/>
      <c r="AD185" s="17">
        <f t="shared" si="26"/>
        <v>1.5E-3</v>
      </c>
      <c r="AE185" s="17">
        <f t="shared" si="27"/>
        <v>9.8539552000000002E-3</v>
      </c>
    </row>
    <row r="186" spans="12:31" x14ac:dyDescent="0.2">
      <c r="L186" s="39">
        <v>34485</v>
      </c>
      <c r="M186" s="4">
        <v>1.5089999999999999E-2</v>
      </c>
      <c r="N186" s="4">
        <v>1.3299999999999999E-2</v>
      </c>
      <c r="O186" s="4">
        <v>1.15E-2</v>
      </c>
      <c r="P186" s="4">
        <v>-2.24E-2</v>
      </c>
      <c r="Q186" s="4">
        <v>-1.12288418E-2</v>
      </c>
      <c r="R186" s="4">
        <v>-1.4336532000000001E-3</v>
      </c>
      <c r="S186" s="4">
        <v>1.17E-2</v>
      </c>
      <c r="T186" s="4">
        <v>1.099E-2</v>
      </c>
      <c r="U186" s="4">
        <v>1.03E-2</v>
      </c>
      <c r="W186" s="4">
        <f t="shared" si="28"/>
        <v>2.0966346800000001E-2</v>
      </c>
      <c r="X186" s="34">
        <f t="shared" si="29"/>
        <v>1.5010257121999591</v>
      </c>
      <c r="Y186" s="17"/>
      <c r="AD186" s="17">
        <f t="shared" si="26"/>
        <v>-2.24E-2</v>
      </c>
      <c r="AE186" s="17">
        <f t="shared" si="27"/>
        <v>-1.4336532000000001E-3</v>
      </c>
    </row>
    <row r="187" spans="12:31" x14ac:dyDescent="0.2">
      <c r="L187" s="39">
        <v>34515</v>
      </c>
      <c r="M187" s="4">
        <v>-2.954E-2</v>
      </c>
      <c r="N187" s="4">
        <v>-2.6700000000000002E-2</v>
      </c>
      <c r="O187" s="4">
        <v>-2.3900000000000001E-2</v>
      </c>
      <c r="P187" s="4">
        <v>-4.2700000000000002E-2</v>
      </c>
      <c r="Q187" s="4">
        <v>-3.3956753700000002E-2</v>
      </c>
      <c r="R187" s="4">
        <v>-2.60850839E-2</v>
      </c>
      <c r="S187" s="4">
        <v>-3.0700000000000002E-2</v>
      </c>
      <c r="T187" s="4">
        <v>-2.7359999999999999E-2</v>
      </c>
      <c r="U187" s="4">
        <v>-2.41E-2</v>
      </c>
      <c r="W187" s="4">
        <f t="shared" si="28"/>
        <v>1.6614916100000002E-2</v>
      </c>
      <c r="X187" s="34">
        <f t="shared" si="29"/>
        <v>1.5259651284721041</v>
      </c>
      <c r="Y187" s="17"/>
      <c r="AD187" s="17">
        <f t="shared" si="26"/>
        <v>-4.2700000000000002E-2</v>
      </c>
      <c r="AE187" s="17">
        <f t="shared" si="27"/>
        <v>-2.60850839E-2</v>
      </c>
    </row>
    <row r="188" spans="12:31" x14ac:dyDescent="0.2">
      <c r="L188" s="39">
        <v>34546</v>
      </c>
      <c r="M188" s="4">
        <v>3.4200000000000001E-2</v>
      </c>
      <c r="N188" s="4">
        <v>3.27E-2</v>
      </c>
      <c r="O188" s="4">
        <v>3.1099999999999999E-2</v>
      </c>
      <c r="P188" s="4">
        <v>1.43E-2</v>
      </c>
      <c r="Q188" s="4">
        <v>1.6429850499999999E-2</v>
      </c>
      <c r="R188" s="4">
        <v>1.84731333E-2</v>
      </c>
      <c r="S188" s="4">
        <v>3.2199999999999999E-2</v>
      </c>
      <c r="T188" s="4">
        <v>3.1009999999999999E-2</v>
      </c>
      <c r="U188" s="4">
        <v>2.98E-2</v>
      </c>
      <c r="W188" s="4">
        <f t="shared" si="28"/>
        <v>4.1731332999999995E-3</v>
      </c>
      <c r="X188" s="34">
        <f t="shared" si="29"/>
        <v>1.5323331843643697</v>
      </c>
      <c r="Y188" s="17"/>
      <c r="AD188" s="17">
        <f t="shared" si="26"/>
        <v>1.43E-2</v>
      </c>
      <c r="AE188" s="17">
        <f t="shared" si="27"/>
        <v>1.84731333E-2</v>
      </c>
    </row>
    <row r="189" spans="12:31" x14ac:dyDescent="0.2">
      <c r="L189" s="39">
        <v>34577</v>
      </c>
      <c r="M189" s="4">
        <v>5.5739999999999998E-2</v>
      </c>
      <c r="N189" s="4">
        <v>4.2200000000000001E-2</v>
      </c>
      <c r="O189" s="4">
        <v>2.87E-2</v>
      </c>
      <c r="P189" s="4">
        <v>7.3400000000000007E-2</v>
      </c>
      <c r="Q189" s="4">
        <v>5.57227021E-2</v>
      </c>
      <c r="R189" s="4">
        <v>3.9360961100000001E-2</v>
      </c>
      <c r="S189" s="4">
        <v>5.74E-2</v>
      </c>
      <c r="T189" s="4">
        <v>4.3569999999999998E-2</v>
      </c>
      <c r="U189" s="4">
        <v>2.98E-2</v>
      </c>
      <c r="W189" s="4">
        <f t="shared" si="28"/>
        <v>-3.4039038900000006E-2</v>
      </c>
      <c r="X189" s="34">
        <f t="shared" si="29"/>
        <v>1.48017403549403</v>
      </c>
      <c r="Y189" s="17"/>
      <c r="AD189" s="17">
        <f t="shared" si="26"/>
        <v>7.3400000000000007E-2</v>
      </c>
      <c r="AE189" s="17">
        <f t="shared" si="27"/>
        <v>3.9360961100000001E-2</v>
      </c>
    </row>
    <row r="190" spans="12:31" x14ac:dyDescent="0.2">
      <c r="L190" s="39">
        <v>34607</v>
      </c>
      <c r="M190" s="4">
        <v>-1.366E-2</v>
      </c>
      <c r="N190" s="4">
        <v>-2.3300000000000001E-2</v>
      </c>
      <c r="O190" s="4">
        <v>-3.32E-2</v>
      </c>
      <c r="P190" s="4">
        <v>4.1999999999999997E-3</v>
      </c>
      <c r="Q190" s="4">
        <v>-3.3482868000000001E-3</v>
      </c>
      <c r="R190" s="4">
        <v>-1.0609964100000001E-2</v>
      </c>
      <c r="S190" s="4">
        <v>-1.1900000000000001E-2</v>
      </c>
      <c r="T190" s="4">
        <v>-2.128E-2</v>
      </c>
      <c r="U190" s="4">
        <v>-3.0800000000000001E-2</v>
      </c>
      <c r="W190" s="4">
        <f t="shared" si="28"/>
        <v>-1.48099641E-2</v>
      </c>
      <c r="X190" s="34">
        <f t="shared" si="29"/>
        <v>1.4582527111666113</v>
      </c>
      <c r="Y190" s="17"/>
      <c r="AD190" s="17">
        <f t="shared" si="26"/>
        <v>4.1999999999999997E-3</v>
      </c>
      <c r="AE190" s="17">
        <f t="shared" si="27"/>
        <v>-1.0609964100000001E-2</v>
      </c>
    </row>
    <row r="191" spans="12:31" x14ac:dyDescent="0.2">
      <c r="L191" s="39">
        <v>34638</v>
      </c>
      <c r="M191" s="4">
        <v>2.358E-2</v>
      </c>
      <c r="N191" s="4">
        <v>1.89E-2</v>
      </c>
      <c r="O191" s="4">
        <v>1.3899999999999999E-2</v>
      </c>
      <c r="P191" s="4">
        <v>1.0699999999999999E-2</v>
      </c>
      <c r="Q191" s="4">
        <v>-3.9466388E-3</v>
      </c>
      <c r="R191" s="4">
        <v>-1.82981007E-2</v>
      </c>
      <c r="S191" s="4">
        <v>2.23E-2</v>
      </c>
      <c r="T191" s="4">
        <v>1.652E-2</v>
      </c>
      <c r="U191" s="4">
        <v>1.0500000000000001E-2</v>
      </c>
      <c r="W191" s="4">
        <f t="shared" si="28"/>
        <v>-2.8998100700000001E-2</v>
      </c>
      <c r="X191" s="34">
        <f t="shared" si="29"/>
        <v>1.4159661522021538</v>
      </c>
      <c r="Y191" s="17"/>
      <c r="AD191" s="17">
        <f t="shared" si="26"/>
        <v>1.0699999999999999E-2</v>
      </c>
      <c r="AE191" s="17">
        <f t="shared" si="27"/>
        <v>-1.82981007E-2</v>
      </c>
    </row>
    <row r="192" spans="12:31" x14ac:dyDescent="0.2">
      <c r="L192" s="39">
        <v>34668</v>
      </c>
      <c r="M192" s="4">
        <v>-3.1969999999999998E-2</v>
      </c>
      <c r="N192" s="4">
        <v>-3.61E-2</v>
      </c>
      <c r="O192" s="4">
        <v>-4.0399999999999998E-2</v>
      </c>
      <c r="P192" s="4">
        <v>-4.0500000000000001E-2</v>
      </c>
      <c r="Q192" s="4">
        <v>-4.0386840399999999E-2</v>
      </c>
      <c r="R192" s="4">
        <v>-4.0343032299999998E-2</v>
      </c>
      <c r="S192" s="4">
        <v>-3.2800000000000003E-2</v>
      </c>
      <c r="T192" s="4">
        <v>-3.6499999999999998E-2</v>
      </c>
      <c r="U192" s="4">
        <v>-4.0399999999999998E-2</v>
      </c>
      <c r="W192" s="4">
        <f t="shared" si="28"/>
        <v>1.5696770000000332E-4</v>
      </c>
      <c r="X192" s="34">
        <f t="shared" si="29"/>
        <v>1.4161884131523428</v>
      </c>
      <c r="Y192" s="17"/>
      <c r="AD192" s="17">
        <f t="shared" si="26"/>
        <v>-4.0500000000000001E-2</v>
      </c>
      <c r="AE192" s="17">
        <f t="shared" si="27"/>
        <v>-4.0343032299999998E-2</v>
      </c>
    </row>
    <row r="193" spans="12:31" x14ac:dyDescent="0.2">
      <c r="L193" s="39">
        <v>34699</v>
      </c>
      <c r="M193" s="4">
        <v>1.6760000000000001E-2</v>
      </c>
      <c r="N193" s="4">
        <v>1.4200000000000001E-2</v>
      </c>
      <c r="O193" s="4">
        <v>1.15E-2</v>
      </c>
      <c r="P193" s="4">
        <v>2.3599999999999999E-2</v>
      </c>
      <c r="Q193" s="4">
        <v>2.6867165599999999E-2</v>
      </c>
      <c r="R193" s="4">
        <v>3.0095899700000001E-2</v>
      </c>
      <c r="S193" s="4">
        <v>1.7399999999999999E-2</v>
      </c>
      <c r="T193" s="4">
        <v>1.55E-2</v>
      </c>
      <c r="U193" s="4">
        <v>1.34E-2</v>
      </c>
      <c r="W193" s="4">
        <f t="shared" si="28"/>
        <v>6.4958997000000018E-3</v>
      </c>
      <c r="X193" s="34">
        <f t="shared" si="29"/>
        <v>1.4253878310404826</v>
      </c>
      <c r="Y193" s="17"/>
      <c r="AD193" s="17">
        <f t="shared" si="26"/>
        <v>2.3599999999999999E-2</v>
      </c>
      <c r="AE193" s="17">
        <f t="shared" si="27"/>
        <v>3.0095899700000001E-2</v>
      </c>
    </row>
    <row r="194" spans="12:31" x14ac:dyDescent="0.2">
      <c r="L194" s="39">
        <v>34730</v>
      </c>
      <c r="M194" s="4">
        <v>2.129E-2</v>
      </c>
      <c r="N194" s="4">
        <v>2.5899999999999999E-2</v>
      </c>
      <c r="O194" s="4">
        <v>3.0800000000000001E-2</v>
      </c>
      <c r="P194" s="4">
        <v>-2.0400000000000001E-2</v>
      </c>
      <c r="Q194" s="4">
        <v>-1.2616863799999999E-2</v>
      </c>
      <c r="R194" s="4">
        <v>-4.9041826000000002E-3</v>
      </c>
      <c r="S194" s="4">
        <v>1.7100000000000001E-2</v>
      </c>
      <c r="T194" s="4">
        <v>2.19111655E-2</v>
      </c>
      <c r="U194" s="4">
        <v>2.7E-2</v>
      </c>
      <c r="W194" s="4">
        <f t="shared" si="28"/>
        <v>1.54958174E-2</v>
      </c>
      <c r="X194" s="34">
        <f t="shared" si="29"/>
        <v>1.447475380594468</v>
      </c>
      <c r="Y194" s="17"/>
      <c r="AD194" s="17">
        <f t="shared" ref="AD194:AD257" si="30">INDEX(M194:U194,VLOOKUP($G$1,$A$37:$B$45,2))</f>
        <v>-2.0400000000000001E-2</v>
      </c>
      <c r="AE194" s="17">
        <f t="shared" ref="AE194:AE257" si="31">INDEX(M194:U194,VLOOKUP($C$1,$A$37:$B$45,2))</f>
        <v>-4.9041826000000002E-3</v>
      </c>
    </row>
    <row r="195" spans="12:31" x14ac:dyDescent="0.2">
      <c r="L195" s="39">
        <v>34758</v>
      </c>
      <c r="M195" s="4">
        <v>4.1919999999999999E-2</v>
      </c>
      <c r="N195" s="4">
        <v>4.0800000000000003E-2</v>
      </c>
      <c r="O195" s="4">
        <v>3.95E-2</v>
      </c>
      <c r="P195" s="4">
        <v>4.6199999999999998E-2</v>
      </c>
      <c r="Q195" s="4">
        <v>4.1598887100000002E-2</v>
      </c>
      <c r="R195" s="4">
        <v>3.7003634799999997E-2</v>
      </c>
      <c r="S195" s="4">
        <v>4.2299999999999997E-2</v>
      </c>
      <c r="T195" s="4">
        <v>4.0849999999999997E-2</v>
      </c>
      <c r="U195" s="4">
        <v>3.9300000000000002E-2</v>
      </c>
      <c r="W195" s="4">
        <f t="shared" ref="W195:W258" si="32">INDEX(M195:U195,VLOOKUP($C$1,$A$37:$B$45,2))-INDEX(M195:U195,VLOOKUP($G$1,$A$37:$B$45,2))</f>
        <v>-9.1963652000000007E-3</v>
      </c>
      <c r="X195" s="34">
        <f t="shared" si="29"/>
        <v>1.4341638683765123</v>
      </c>
      <c r="Y195" s="17"/>
      <c r="AD195" s="17">
        <f t="shared" si="30"/>
        <v>4.6199999999999998E-2</v>
      </c>
      <c r="AE195" s="17">
        <f t="shared" si="31"/>
        <v>3.7003634799999997E-2</v>
      </c>
    </row>
    <row r="196" spans="12:31" x14ac:dyDescent="0.2">
      <c r="L196" s="39">
        <v>34789</v>
      </c>
      <c r="M196" s="4">
        <v>2.9250000000000002E-2</v>
      </c>
      <c r="N196" s="4">
        <v>2.5700000000000001E-2</v>
      </c>
      <c r="O196" s="4">
        <v>2.1899999999999999E-2</v>
      </c>
      <c r="P196" s="4">
        <v>2.92E-2</v>
      </c>
      <c r="Q196" s="4">
        <v>1.7222252100000002E-2</v>
      </c>
      <c r="R196" s="4">
        <v>4.9457548000000004E-3</v>
      </c>
      <c r="S196" s="4">
        <v>2.92E-2</v>
      </c>
      <c r="T196" s="4">
        <v>2.48752018E-2</v>
      </c>
      <c r="U196" s="4">
        <v>2.0199999999999999E-2</v>
      </c>
      <c r="W196" s="4">
        <f t="shared" si="32"/>
        <v>-2.42542452E-2</v>
      </c>
      <c r="X196" s="34">
        <f t="shared" ref="X196:X259" si="33">X195*(1+W196)</f>
        <v>1.3993793062559279</v>
      </c>
      <c r="Y196" s="17"/>
      <c r="AD196" s="17">
        <f t="shared" si="30"/>
        <v>2.92E-2</v>
      </c>
      <c r="AE196" s="17">
        <f t="shared" si="31"/>
        <v>4.9457548000000004E-3</v>
      </c>
    </row>
    <row r="197" spans="12:31" x14ac:dyDescent="0.2">
      <c r="L197" s="39">
        <v>34819</v>
      </c>
      <c r="M197" s="4">
        <v>2.1860000000000001E-2</v>
      </c>
      <c r="N197" s="4">
        <v>2.6599999999999999E-2</v>
      </c>
      <c r="O197" s="4">
        <v>3.1600000000000003E-2</v>
      </c>
      <c r="P197" s="4">
        <v>1.4999999999999999E-2</v>
      </c>
      <c r="Q197" s="4">
        <v>2.22353988E-2</v>
      </c>
      <c r="R197" s="4">
        <v>2.9738282099999999E-2</v>
      </c>
      <c r="S197" s="4">
        <v>2.12E-2</v>
      </c>
      <c r="T197" s="4">
        <v>2.613E-2</v>
      </c>
      <c r="U197" s="4">
        <v>3.1399999999999997E-2</v>
      </c>
      <c r="W197" s="4">
        <f t="shared" si="32"/>
        <v>1.47382821E-2</v>
      </c>
      <c r="X197" s="34">
        <f t="shared" si="33"/>
        <v>1.42000375323643</v>
      </c>
      <c r="Y197" s="17"/>
      <c r="AD197" s="17">
        <f t="shared" si="30"/>
        <v>1.4999999999999999E-2</v>
      </c>
      <c r="AE197" s="17">
        <f t="shared" si="31"/>
        <v>2.9738282099999999E-2</v>
      </c>
    </row>
    <row r="198" spans="12:31" x14ac:dyDescent="0.2">
      <c r="L198" s="39">
        <v>34850</v>
      </c>
      <c r="M198" s="4">
        <v>3.4889999999999997E-2</v>
      </c>
      <c r="N198" s="4">
        <v>3.8399999999999997E-2</v>
      </c>
      <c r="O198" s="4">
        <v>4.2099999999999999E-2</v>
      </c>
      <c r="P198" s="4">
        <v>1.3100000000000001E-2</v>
      </c>
      <c r="Q198" s="4">
        <v>1.7194232699999999E-2</v>
      </c>
      <c r="R198" s="4">
        <v>2.1417657E-2</v>
      </c>
      <c r="S198" s="4">
        <v>3.2800000000000003E-2</v>
      </c>
      <c r="T198" s="4">
        <v>3.6299999999999999E-2</v>
      </c>
      <c r="U198" s="4">
        <v>0.04</v>
      </c>
      <c r="W198" s="4">
        <f t="shared" si="32"/>
        <v>8.3176569999999991E-3</v>
      </c>
      <c r="X198" s="34">
        <f t="shared" si="33"/>
        <v>1.4318148573945635</v>
      </c>
      <c r="Y198" s="17"/>
      <c r="AD198" s="17">
        <f t="shared" si="30"/>
        <v>1.3100000000000001E-2</v>
      </c>
      <c r="AE198" s="17">
        <f t="shared" si="31"/>
        <v>2.1417657E-2</v>
      </c>
    </row>
    <row r="199" spans="12:31" x14ac:dyDescent="0.2">
      <c r="L199" s="39">
        <v>34880</v>
      </c>
      <c r="M199" s="4">
        <v>3.8600000000000002E-2</v>
      </c>
      <c r="N199" s="4">
        <v>2.6499999999999999E-2</v>
      </c>
      <c r="O199" s="4">
        <v>1.3599999999999999E-2</v>
      </c>
      <c r="P199" s="4">
        <v>6.8900000000000003E-2</v>
      </c>
      <c r="Q199" s="4">
        <v>5.1875820699999999E-2</v>
      </c>
      <c r="R199" s="4">
        <v>3.4169693199999997E-2</v>
      </c>
      <c r="S199" s="4">
        <v>4.1500000000000002E-2</v>
      </c>
      <c r="T199" s="4">
        <v>2.8918487600000001E-2</v>
      </c>
      <c r="U199" s="4">
        <v>1.5599999999999999E-2</v>
      </c>
      <c r="W199" s="4">
        <f t="shared" si="32"/>
        <v>-3.4730306800000006E-2</v>
      </c>
      <c r="X199" s="34">
        <f t="shared" si="33"/>
        <v>1.382087488116452</v>
      </c>
      <c r="Y199" s="17"/>
      <c r="AD199" s="17">
        <f t="shared" si="30"/>
        <v>6.8900000000000003E-2</v>
      </c>
      <c r="AE199" s="17">
        <f t="shared" si="31"/>
        <v>3.4169693199999997E-2</v>
      </c>
    </row>
    <row r="200" spans="12:31" x14ac:dyDescent="0.2">
      <c r="L200" s="39">
        <v>34911</v>
      </c>
      <c r="M200" s="4">
        <v>4.156E-2</v>
      </c>
      <c r="N200" s="4">
        <v>3.8199999999999998E-2</v>
      </c>
      <c r="O200" s="4">
        <v>3.4799999999999998E-2</v>
      </c>
      <c r="P200" s="4">
        <v>7.7899999999999997E-2</v>
      </c>
      <c r="Q200" s="4">
        <v>5.7602001E-2</v>
      </c>
      <c r="R200" s="4">
        <v>3.6485087700000002E-2</v>
      </c>
      <c r="S200" s="4">
        <v>4.5199999999999997E-2</v>
      </c>
      <c r="T200" s="4">
        <v>4.01552492E-2</v>
      </c>
      <c r="U200" s="4">
        <v>3.5000000000000003E-2</v>
      </c>
      <c r="W200" s="4">
        <f t="shared" si="32"/>
        <v>-4.1414912299999995E-2</v>
      </c>
      <c r="X200" s="34">
        <f t="shared" si="33"/>
        <v>1.3248484560051819</v>
      </c>
      <c r="Y200" s="17"/>
      <c r="AD200" s="17">
        <f t="shared" si="30"/>
        <v>7.7899999999999997E-2</v>
      </c>
      <c r="AE200" s="17">
        <f t="shared" si="31"/>
        <v>3.6485087700000002E-2</v>
      </c>
    </row>
    <row r="201" spans="12:31" x14ac:dyDescent="0.2">
      <c r="L201" s="39">
        <v>34942</v>
      </c>
      <c r="M201" s="4">
        <v>1.09E-3</v>
      </c>
      <c r="N201" s="4">
        <v>7.4999999999999997E-3</v>
      </c>
      <c r="O201" s="4">
        <v>1.41E-2</v>
      </c>
      <c r="P201" s="4">
        <v>1.23E-2</v>
      </c>
      <c r="Q201" s="4">
        <v>2.0686974399999999E-2</v>
      </c>
      <c r="R201" s="4">
        <v>2.9708221199999999E-2</v>
      </c>
      <c r="S201" s="4">
        <v>2.3E-3</v>
      </c>
      <c r="T201" s="4">
        <v>8.8756650999999992E-3</v>
      </c>
      <c r="U201" s="4">
        <v>1.5699999999999999E-2</v>
      </c>
      <c r="W201" s="4">
        <f t="shared" si="32"/>
        <v>1.7408221199999997E-2</v>
      </c>
      <c r="X201" s="34">
        <f t="shared" si="33"/>
        <v>1.3479117109837986</v>
      </c>
      <c r="Y201" s="17"/>
      <c r="AD201" s="17">
        <f t="shared" si="30"/>
        <v>1.23E-2</v>
      </c>
      <c r="AE201" s="17">
        <f t="shared" si="31"/>
        <v>2.9708221199999999E-2</v>
      </c>
    </row>
    <row r="202" spans="12:31" x14ac:dyDescent="0.2">
      <c r="L202" s="39">
        <v>34972</v>
      </c>
      <c r="M202" s="4">
        <v>4.6089999999999999E-2</v>
      </c>
      <c r="N202" s="4">
        <v>4.1200000000000001E-2</v>
      </c>
      <c r="O202" s="4">
        <v>3.6200000000000003E-2</v>
      </c>
      <c r="P202" s="4">
        <v>2.06E-2</v>
      </c>
      <c r="Q202" s="4">
        <v>1.7858214099999999E-2</v>
      </c>
      <c r="R202" s="4">
        <v>1.49300483E-2</v>
      </c>
      <c r="S202" s="4">
        <v>4.3400000000000001E-2</v>
      </c>
      <c r="T202" s="4">
        <v>3.8748873099999998E-2</v>
      </c>
      <c r="U202" s="4">
        <v>3.4000000000000002E-2</v>
      </c>
      <c r="W202" s="4">
        <f t="shared" si="32"/>
        <v>-5.6699517000000001E-3</v>
      </c>
      <c r="X202" s="34">
        <f t="shared" si="33"/>
        <v>1.340269116686656</v>
      </c>
      <c r="Y202" s="17"/>
      <c r="AD202" s="17">
        <f t="shared" si="30"/>
        <v>2.06E-2</v>
      </c>
      <c r="AE202" s="17">
        <f t="shared" si="31"/>
        <v>1.49300483E-2</v>
      </c>
    </row>
    <row r="203" spans="12:31" x14ac:dyDescent="0.2">
      <c r="L203" s="39">
        <v>35003</v>
      </c>
      <c r="M203" s="4">
        <v>6.8999999999999997E-4</v>
      </c>
      <c r="N203" s="4">
        <v>-4.4999999999999997E-3</v>
      </c>
      <c r="O203" s="4">
        <v>-9.9000000000000008E-3</v>
      </c>
      <c r="P203" s="4">
        <v>-4.9200000000000001E-2</v>
      </c>
      <c r="Q203" s="4">
        <v>-4.47221379E-2</v>
      </c>
      <c r="R203" s="4">
        <v>-3.9941004000000002E-2</v>
      </c>
      <c r="S203" s="4">
        <v>-4.4999999999999997E-3</v>
      </c>
      <c r="T203" s="4">
        <v>-8.6355000000000008E-3</v>
      </c>
      <c r="U203" s="4">
        <v>-1.29E-2</v>
      </c>
      <c r="W203" s="4">
        <f t="shared" si="32"/>
        <v>9.2589959999999985E-3</v>
      </c>
      <c r="X203" s="34">
        <f t="shared" si="33"/>
        <v>1.3526786630769814</v>
      </c>
      <c r="Y203" s="17"/>
      <c r="AD203" s="17">
        <f t="shared" si="30"/>
        <v>-4.9200000000000001E-2</v>
      </c>
      <c r="AE203" s="17">
        <f t="shared" si="31"/>
        <v>-3.9941004000000002E-2</v>
      </c>
    </row>
    <row r="204" spans="12:31" x14ac:dyDescent="0.2">
      <c r="L204" s="39">
        <v>35033</v>
      </c>
      <c r="M204" s="4">
        <v>3.8870000000000002E-2</v>
      </c>
      <c r="N204" s="4">
        <v>4.4600000000000001E-2</v>
      </c>
      <c r="O204" s="4">
        <v>5.0700000000000002E-2</v>
      </c>
      <c r="P204" s="4">
        <v>4.41E-2</v>
      </c>
      <c r="Q204" s="4">
        <v>4.2014407199999999E-2</v>
      </c>
      <c r="R204" s="4">
        <v>3.9744925200000003E-2</v>
      </c>
      <c r="S204" s="4">
        <v>3.9399999999999998E-2</v>
      </c>
      <c r="T204" s="4">
        <v>4.4350623800000002E-2</v>
      </c>
      <c r="U204" s="4">
        <v>4.9599999999999998E-2</v>
      </c>
      <c r="W204" s="4">
        <f t="shared" si="32"/>
        <v>-4.3550747999999972E-3</v>
      </c>
      <c r="X204" s="34">
        <f t="shared" si="33"/>
        <v>1.3467876463189172</v>
      </c>
      <c r="Y204" s="17"/>
      <c r="AD204" s="17">
        <f t="shared" si="30"/>
        <v>4.41E-2</v>
      </c>
      <c r="AE204" s="17">
        <f t="shared" si="31"/>
        <v>3.9744925200000003E-2</v>
      </c>
    </row>
    <row r="205" spans="12:31" x14ac:dyDescent="0.2">
      <c r="L205" s="39">
        <v>35064</v>
      </c>
      <c r="M205" s="4">
        <v>5.7299999999999999E-3</v>
      </c>
      <c r="N205" s="4">
        <v>1.52E-2</v>
      </c>
      <c r="O205" s="4">
        <v>2.5100000000000001E-2</v>
      </c>
      <c r="P205" s="4">
        <v>2.2200000000000001E-2</v>
      </c>
      <c r="Q205" s="4">
        <v>2.6384313699999998E-2</v>
      </c>
      <c r="R205" s="4">
        <v>3.09777002E-2</v>
      </c>
      <c r="S205" s="4">
        <v>7.4000000000000003E-3</v>
      </c>
      <c r="T205" s="4">
        <v>1.6334681300000001E-2</v>
      </c>
      <c r="U205" s="4">
        <v>2.5700000000000001E-2</v>
      </c>
      <c r="W205" s="4">
        <f t="shared" si="32"/>
        <v>8.7777001999999986E-3</v>
      </c>
      <c r="X205" s="34">
        <f t="shared" si="33"/>
        <v>1.3586093445113683</v>
      </c>
      <c r="Y205" s="17"/>
      <c r="AD205" s="17">
        <f t="shared" si="30"/>
        <v>2.2200000000000001E-2</v>
      </c>
      <c r="AE205" s="17">
        <f t="shared" si="31"/>
        <v>3.09777002E-2</v>
      </c>
    </row>
    <row r="206" spans="12:31" x14ac:dyDescent="0.2">
      <c r="L206" s="39">
        <v>35095</v>
      </c>
      <c r="M206" s="4">
        <v>3.3450000000000001E-2</v>
      </c>
      <c r="N206" s="4">
        <v>3.2300000000000002E-2</v>
      </c>
      <c r="O206" s="4">
        <v>3.1199999999999999E-2</v>
      </c>
      <c r="P206" s="4">
        <v>-8.3000000000000001E-3</v>
      </c>
      <c r="Q206" s="4">
        <v>-1.0755204000000001E-3</v>
      </c>
      <c r="R206" s="4">
        <v>6.6343994000000002E-3</v>
      </c>
      <c r="S206" s="4">
        <v>2.92E-2</v>
      </c>
      <c r="T206" s="4">
        <v>2.9025197799999999E-2</v>
      </c>
      <c r="U206" s="4">
        <v>2.8799999999999999E-2</v>
      </c>
      <c r="W206" s="4">
        <f t="shared" si="32"/>
        <v>1.4934399399999999E-2</v>
      </c>
      <c r="X206" s="34">
        <f t="shared" si="33"/>
        <v>1.3788993590908731</v>
      </c>
      <c r="Y206" s="17"/>
      <c r="AD206" s="17">
        <f t="shared" si="30"/>
        <v>-8.3000000000000001E-3</v>
      </c>
      <c r="AE206" s="17">
        <f t="shared" si="31"/>
        <v>6.6343994000000002E-3</v>
      </c>
    </row>
    <row r="207" spans="12:31" x14ac:dyDescent="0.2">
      <c r="L207" s="39">
        <v>35124</v>
      </c>
      <c r="M207" s="4">
        <v>1.8290000000000001E-2</v>
      </c>
      <c r="N207" s="4">
        <v>1.2999999999999999E-2</v>
      </c>
      <c r="O207" s="4">
        <v>7.6E-3</v>
      </c>
      <c r="P207" s="4">
        <v>4.5600000000000002E-2</v>
      </c>
      <c r="Q207" s="4">
        <v>3.1169481499999999E-2</v>
      </c>
      <c r="R207" s="4">
        <v>1.5673530000000001E-2</v>
      </c>
      <c r="S207" s="4">
        <v>2.1000000000000001E-2</v>
      </c>
      <c r="T207" s="4">
        <v>1.4750870100000001E-2</v>
      </c>
      <c r="U207" s="4">
        <v>8.3000000000000001E-3</v>
      </c>
      <c r="W207" s="4">
        <f t="shared" si="32"/>
        <v>-2.992647E-2</v>
      </c>
      <c r="X207" s="34">
        <f t="shared" si="33"/>
        <v>1.3376337687880209</v>
      </c>
      <c r="Y207" s="17"/>
      <c r="AD207" s="17">
        <f t="shared" si="30"/>
        <v>4.5600000000000002E-2</v>
      </c>
      <c r="AE207" s="17">
        <f t="shared" si="31"/>
        <v>1.5673530000000001E-2</v>
      </c>
    </row>
    <row r="208" spans="12:31" x14ac:dyDescent="0.2">
      <c r="L208" s="39">
        <v>35155</v>
      </c>
      <c r="M208" s="4">
        <v>1.2800000000000001E-3</v>
      </c>
      <c r="N208" s="4">
        <v>8.9999999999999993E-3</v>
      </c>
      <c r="O208" s="4">
        <v>1.7000000000000001E-2</v>
      </c>
      <c r="P208" s="4">
        <v>1.9800000000000002E-2</v>
      </c>
      <c r="Q208" s="4">
        <v>2.0355037400000001E-2</v>
      </c>
      <c r="R208" s="4">
        <v>2.0991318200000001E-2</v>
      </c>
      <c r="S208" s="4">
        <v>3.0999999999999999E-3</v>
      </c>
      <c r="T208" s="4">
        <v>1.0051975100000001E-2</v>
      </c>
      <c r="U208" s="4">
        <v>1.7399999999999999E-2</v>
      </c>
      <c r="W208" s="4">
        <f t="shared" si="32"/>
        <v>1.1913181999999994E-3</v>
      </c>
      <c r="X208" s="34">
        <f t="shared" si="33"/>
        <v>1.3392273162417128</v>
      </c>
      <c r="Y208" s="17"/>
      <c r="AD208" s="17">
        <f t="shared" si="30"/>
        <v>1.9800000000000002E-2</v>
      </c>
      <c r="AE208" s="17">
        <f t="shared" si="31"/>
        <v>2.0991318200000001E-2</v>
      </c>
    </row>
    <row r="209" spans="12:31" x14ac:dyDescent="0.2">
      <c r="L209" s="39">
        <v>35185</v>
      </c>
      <c r="M209" s="4">
        <v>2.631E-2</v>
      </c>
      <c r="N209" s="4">
        <v>1.52E-2</v>
      </c>
      <c r="O209" s="4">
        <v>3.8E-3</v>
      </c>
      <c r="P209" s="4">
        <v>7.6799999999999993E-2</v>
      </c>
      <c r="Q209" s="4">
        <v>5.3471490599999998E-2</v>
      </c>
      <c r="R209" s="4">
        <v>2.7282697000000002E-2</v>
      </c>
      <c r="S209" s="4">
        <v>3.1399999999999997E-2</v>
      </c>
      <c r="T209" s="4">
        <v>1.8961437099999999E-2</v>
      </c>
      <c r="U209" s="4">
        <v>6.0000000000000001E-3</v>
      </c>
      <c r="W209" s="4">
        <f t="shared" si="32"/>
        <v>-4.9517302999999992E-2</v>
      </c>
      <c r="X209" s="34">
        <f t="shared" si="33"/>
        <v>1.2729123914374951</v>
      </c>
      <c r="Y209" s="17"/>
      <c r="AD209" s="17">
        <f t="shared" si="30"/>
        <v>7.6799999999999993E-2</v>
      </c>
      <c r="AE209" s="17">
        <f t="shared" si="31"/>
        <v>2.7282697000000002E-2</v>
      </c>
    </row>
    <row r="210" spans="12:31" x14ac:dyDescent="0.2">
      <c r="L210" s="39">
        <v>35216</v>
      </c>
      <c r="M210" s="4">
        <v>3.4939999999999999E-2</v>
      </c>
      <c r="N210" s="4">
        <v>2.4E-2</v>
      </c>
      <c r="O210" s="4">
        <v>1.2500000000000001E-2</v>
      </c>
      <c r="P210" s="4">
        <v>5.1299999999999998E-2</v>
      </c>
      <c r="Q210" s="4">
        <v>3.9407131900000003E-2</v>
      </c>
      <c r="R210" s="4">
        <v>2.53218422E-2</v>
      </c>
      <c r="S210" s="4">
        <v>3.6700000000000003E-2</v>
      </c>
      <c r="T210" s="4">
        <v>2.55918698E-2</v>
      </c>
      <c r="U210" s="4">
        <v>1.37E-2</v>
      </c>
      <c r="W210" s="4">
        <f t="shared" si="32"/>
        <v>-2.5978157799999999E-2</v>
      </c>
      <c r="X210" s="34">
        <f t="shared" si="33"/>
        <v>1.2398444724671565</v>
      </c>
      <c r="Y210" s="17"/>
      <c r="AD210" s="17">
        <f t="shared" si="30"/>
        <v>5.1299999999999998E-2</v>
      </c>
      <c r="AE210" s="17">
        <f t="shared" si="31"/>
        <v>2.53218422E-2</v>
      </c>
    </row>
    <row r="211" spans="12:31" x14ac:dyDescent="0.2">
      <c r="L211" s="39">
        <v>35246</v>
      </c>
      <c r="M211" s="4">
        <v>1.3600000000000001E-3</v>
      </c>
      <c r="N211" s="4">
        <v>1.1000000000000001E-3</v>
      </c>
      <c r="O211" s="4">
        <v>8.0000000000000004E-4</v>
      </c>
      <c r="P211" s="4">
        <v>-6.5000000000000002E-2</v>
      </c>
      <c r="Q211" s="4">
        <v>-4.1063380199999999E-2</v>
      </c>
      <c r="R211" s="4">
        <v>-1.1806343699999999E-2</v>
      </c>
      <c r="S211" s="4">
        <v>-5.7999999999999996E-3</v>
      </c>
      <c r="T211" s="4">
        <v>-3.2291720000000002E-3</v>
      </c>
      <c r="U211" s="4">
        <v>-4.0000000000000002E-4</v>
      </c>
      <c r="W211" s="4">
        <f t="shared" si="32"/>
        <v>5.3193656300000003E-2</v>
      </c>
      <c r="X211" s="34">
        <f t="shared" si="33"/>
        <v>1.3057963332010292</v>
      </c>
      <c r="Y211" s="17"/>
      <c r="AD211" s="17">
        <f t="shared" si="30"/>
        <v>-6.5000000000000002E-2</v>
      </c>
      <c r="AE211" s="17">
        <f t="shared" si="31"/>
        <v>-1.1806343699999999E-2</v>
      </c>
    </row>
    <row r="212" spans="12:31" x14ac:dyDescent="0.2">
      <c r="L212" s="39">
        <v>35277</v>
      </c>
      <c r="M212" s="4">
        <v>-5.8590000000000003E-2</v>
      </c>
      <c r="N212" s="4">
        <v>-4.82E-2</v>
      </c>
      <c r="O212" s="4">
        <v>-3.78E-2</v>
      </c>
      <c r="P212" s="4">
        <v>-0.1221</v>
      </c>
      <c r="Q212" s="4">
        <v>-8.7343601100000001E-2</v>
      </c>
      <c r="R212" s="4">
        <v>-5.3163171199999998E-2</v>
      </c>
      <c r="S212" s="4">
        <v>-6.5199999999999994E-2</v>
      </c>
      <c r="T212" s="4">
        <v>-5.2347947499999999E-2</v>
      </c>
      <c r="U212" s="4">
        <v>-3.9399999999999998E-2</v>
      </c>
      <c r="W212" s="4">
        <f t="shared" si="32"/>
        <v>6.8936828800000002E-2</v>
      </c>
      <c r="X212" s="34">
        <f t="shared" si="33"/>
        <v>1.3958137914705764</v>
      </c>
      <c r="Y212" s="17"/>
      <c r="AD212" s="17">
        <f t="shared" si="30"/>
        <v>-0.1221</v>
      </c>
      <c r="AE212" s="17">
        <f t="shared" si="31"/>
        <v>-5.3163171199999998E-2</v>
      </c>
    </row>
    <row r="213" spans="12:31" x14ac:dyDescent="0.2">
      <c r="L213" s="39">
        <v>35308</v>
      </c>
      <c r="M213" s="4">
        <v>2.581E-2</v>
      </c>
      <c r="N213" s="4">
        <v>2.7199999999999998E-2</v>
      </c>
      <c r="O213" s="4">
        <v>2.86E-2</v>
      </c>
      <c r="P213" s="4">
        <v>7.3999999999999996E-2</v>
      </c>
      <c r="Q213" s="4">
        <v>5.80602042E-2</v>
      </c>
      <c r="R213" s="4">
        <v>4.3386311599999998E-2</v>
      </c>
      <c r="S213" s="4">
        <v>3.0499999999999999E-2</v>
      </c>
      <c r="T213" s="4">
        <v>3.03363109E-2</v>
      </c>
      <c r="U213" s="4">
        <v>3.0200000000000001E-2</v>
      </c>
      <c r="W213" s="4">
        <f t="shared" si="32"/>
        <v>-3.0613688399999998E-2</v>
      </c>
      <c r="X213" s="34">
        <f t="shared" si="33"/>
        <v>1.3530827829940735</v>
      </c>
      <c r="Y213" s="17"/>
      <c r="AD213" s="17">
        <f t="shared" si="30"/>
        <v>7.3999999999999996E-2</v>
      </c>
      <c r="AE213" s="17">
        <f t="shared" si="31"/>
        <v>4.3386311599999998E-2</v>
      </c>
    </row>
    <row r="214" spans="12:31" x14ac:dyDescent="0.2">
      <c r="L214" s="39">
        <v>35338</v>
      </c>
      <c r="M214" s="4">
        <v>7.2819999999999996E-2</v>
      </c>
      <c r="N214" s="4">
        <v>5.62E-2</v>
      </c>
      <c r="O214" s="4">
        <v>3.9800000000000002E-2</v>
      </c>
      <c r="P214" s="4">
        <v>5.1499999999999997E-2</v>
      </c>
      <c r="Q214" s="4">
        <v>3.9079390800000002E-2</v>
      </c>
      <c r="R214" s="4">
        <v>2.7300604799999999E-2</v>
      </c>
      <c r="S214" s="4">
        <v>7.0599999999999996E-2</v>
      </c>
      <c r="T214" s="4">
        <v>5.44251558E-2</v>
      </c>
      <c r="U214" s="4">
        <v>3.8399999999999997E-2</v>
      </c>
      <c r="W214" s="4">
        <f t="shared" si="32"/>
        <v>-2.4199395199999998E-2</v>
      </c>
      <c r="X214" s="34">
        <f t="shared" si="33"/>
        <v>1.3203389979900839</v>
      </c>
      <c r="Y214" s="17"/>
      <c r="AD214" s="17">
        <f t="shared" si="30"/>
        <v>5.1499999999999997E-2</v>
      </c>
      <c r="AE214" s="17">
        <f t="shared" si="31"/>
        <v>2.7300604799999999E-2</v>
      </c>
    </row>
    <row r="215" spans="12:31" x14ac:dyDescent="0.2">
      <c r="L215" s="39">
        <v>35369</v>
      </c>
      <c r="M215" s="4">
        <v>6.0299999999999998E-3</v>
      </c>
      <c r="N215" s="4">
        <v>2.2100000000000002E-2</v>
      </c>
      <c r="O215" s="4">
        <v>3.8699999999999998E-2</v>
      </c>
      <c r="P215" s="4">
        <v>-4.3099999999999999E-2</v>
      </c>
      <c r="Q215" s="4">
        <v>-1.54120774E-2</v>
      </c>
      <c r="R215" s="4">
        <v>1.15962835E-2</v>
      </c>
      <c r="S215" s="4">
        <v>1.1000000000000001E-3</v>
      </c>
      <c r="T215" s="4">
        <v>1.82804788E-2</v>
      </c>
      <c r="U215" s="4">
        <v>3.5799999999999998E-2</v>
      </c>
      <c r="W215" s="4">
        <f t="shared" si="32"/>
        <v>5.4696283499999998E-2</v>
      </c>
      <c r="X215" s="34">
        <f t="shared" si="33"/>
        <v>1.3925566341402555</v>
      </c>
      <c r="Y215" s="17"/>
      <c r="AD215" s="17">
        <f t="shared" si="30"/>
        <v>-4.3099999999999999E-2</v>
      </c>
      <c r="AE215" s="17">
        <f t="shared" si="31"/>
        <v>1.15962835E-2</v>
      </c>
    </row>
    <row r="216" spans="12:31" x14ac:dyDescent="0.2">
      <c r="L216" s="39">
        <v>35399</v>
      </c>
      <c r="M216" s="4">
        <v>7.5079999999999994E-2</v>
      </c>
      <c r="N216" s="4">
        <v>7.3800000000000004E-2</v>
      </c>
      <c r="O216" s="4">
        <v>7.2499999999999995E-2</v>
      </c>
      <c r="P216" s="4">
        <v>2.7799999999999998E-2</v>
      </c>
      <c r="Q216" s="4">
        <v>4.1204244600000002E-2</v>
      </c>
      <c r="R216" s="4">
        <v>5.38107985E-2</v>
      </c>
      <c r="S216" s="4">
        <v>7.0499999999999993E-2</v>
      </c>
      <c r="T216" s="4">
        <v>7.0536958299999994E-2</v>
      </c>
      <c r="U216" s="4">
        <v>7.0599999999999996E-2</v>
      </c>
      <c r="W216" s="4">
        <f t="shared" si="32"/>
        <v>2.6010798500000001E-2</v>
      </c>
      <c r="X216" s="34">
        <f t="shared" si="33"/>
        <v>1.4287781441507159</v>
      </c>
      <c r="Y216" s="17"/>
      <c r="AD216" s="17">
        <f t="shared" si="30"/>
        <v>2.7799999999999998E-2</v>
      </c>
      <c r="AE216" s="17">
        <f t="shared" si="31"/>
        <v>5.38107985E-2</v>
      </c>
    </row>
    <row r="217" spans="12:31" x14ac:dyDescent="0.2">
      <c r="L217" s="39">
        <v>35430</v>
      </c>
      <c r="M217" s="4">
        <v>-1.958E-2</v>
      </c>
      <c r="N217" s="4">
        <v>-1.6199999999999999E-2</v>
      </c>
      <c r="O217" s="4">
        <v>-1.2800000000000001E-2</v>
      </c>
      <c r="P217" s="4">
        <v>1.95E-2</v>
      </c>
      <c r="Q217" s="4">
        <v>2.62075664E-2</v>
      </c>
      <c r="R217" s="4">
        <v>3.2461666700000003E-2</v>
      </c>
      <c r="S217" s="4">
        <v>-1.5900000000000001E-2</v>
      </c>
      <c r="T217" s="4">
        <v>-1.20438513E-2</v>
      </c>
      <c r="U217" s="4">
        <v>-8.2000000000000007E-3</v>
      </c>
      <c r="W217" s="4">
        <f t="shared" si="32"/>
        <v>1.2961666700000003E-2</v>
      </c>
      <c r="X217" s="34">
        <f t="shared" si="33"/>
        <v>1.4472974902434421</v>
      </c>
      <c r="Y217" s="17"/>
      <c r="AD217" s="17">
        <f t="shared" si="30"/>
        <v>1.95E-2</v>
      </c>
      <c r="AE217" s="17">
        <f t="shared" si="31"/>
        <v>3.2461666700000003E-2</v>
      </c>
    </row>
    <row r="218" spans="12:31" x14ac:dyDescent="0.2">
      <c r="L218" s="39">
        <v>35461</v>
      </c>
      <c r="M218" s="4">
        <v>7.0139999999999994E-2</v>
      </c>
      <c r="N218" s="4">
        <v>5.9299999999999999E-2</v>
      </c>
      <c r="O218" s="4">
        <v>4.8500000000000001E-2</v>
      </c>
      <c r="P218" s="4">
        <v>2.5000000000000001E-2</v>
      </c>
      <c r="Q218" s="4">
        <v>1.99849439E-2</v>
      </c>
      <c r="R218" s="4">
        <v>1.5374526899999999E-2</v>
      </c>
      <c r="S218" s="4">
        <v>6.5699999999999995E-2</v>
      </c>
      <c r="T218" s="4">
        <v>5.5337840800000003E-2</v>
      </c>
      <c r="U218" s="4">
        <v>4.4999999999999998E-2</v>
      </c>
      <c r="W218" s="4">
        <f t="shared" si="32"/>
        <v>-9.625473100000002E-3</v>
      </c>
      <c r="X218" s="34">
        <f t="shared" si="33"/>
        <v>1.4333665671834064</v>
      </c>
      <c r="Y218" s="17"/>
      <c r="AD218" s="17">
        <f t="shared" si="30"/>
        <v>2.5000000000000001E-2</v>
      </c>
      <c r="AE218" s="17">
        <f t="shared" si="31"/>
        <v>1.5374526899999999E-2</v>
      </c>
    </row>
    <row r="219" spans="12:31" x14ac:dyDescent="0.2">
      <c r="L219" s="39">
        <v>35489</v>
      </c>
      <c r="M219" s="4">
        <v>-6.77E-3</v>
      </c>
      <c r="N219" s="4">
        <v>3.8E-3</v>
      </c>
      <c r="O219" s="4">
        <v>1.47E-2</v>
      </c>
      <c r="P219" s="4">
        <v>-6.0400000000000002E-2</v>
      </c>
      <c r="Q219" s="4">
        <v>-2.4246889800000001E-2</v>
      </c>
      <c r="R219" s="4">
        <v>9.491368E-3</v>
      </c>
      <c r="S219" s="4">
        <v>-1.18E-2</v>
      </c>
      <c r="T219" s="4">
        <v>1.0930880000000001E-3</v>
      </c>
      <c r="U219" s="4">
        <v>1.4200000000000001E-2</v>
      </c>
      <c r="W219" s="4">
        <f t="shared" si="32"/>
        <v>6.9891368000000009E-2</v>
      </c>
      <c r="X219" s="34">
        <f t="shared" si="33"/>
        <v>1.5335465174093186</v>
      </c>
      <c r="Y219" s="17"/>
      <c r="AD219" s="17">
        <f t="shared" si="30"/>
        <v>-6.0400000000000002E-2</v>
      </c>
      <c r="AE219" s="17">
        <f t="shared" si="31"/>
        <v>9.491368E-3</v>
      </c>
    </row>
    <row r="220" spans="12:31" x14ac:dyDescent="0.2">
      <c r="L220" s="39">
        <v>35520</v>
      </c>
      <c r="M220" s="4">
        <v>-5.4120000000000001E-2</v>
      </c>
      <c r="N220" s="4">
        <v>-4.4999999999999998E-2</v>
      </c>
      <c r="O220" s="4">
        <v>-3.5999999999999997E-2</v>
      </c>
      <c r="P220" s="4">
        <v>-7.0599999999999996E-2</v>
      </c>
      <c r="Q220" s="4">
        <v>-4.7185868300000003E-2</v>
      </c>
      <c r="R220" s="4">
        <v>-2.6820840299999999E-2</v>
      </c>
      <c r="S220" s="4">
        <v>-5.5599999999999997E-2</v>
      </c>
      <c r="T220" s="4">
        <v>-4.5250125799999999E-2</v>
      </c>
      <c r="U220" s="4">
        <v>-3.5000000000000003E-2</v>
      </c>
      <c r="W220" s="4">
        <f t="shared" si="32"/>
        <v>4.37791597E-2</v>
      </c>
      <c r="X220" s="34">
        <f t="shared" si="33"/>
        <v>1.6006838953023599</v>
      </c>
      <c r="Y220" s="17"/>
      <c r="AD220" s="17">
        <f t="shared" si="30"/>
        <v>-7.0599999999999996E-2</v>
      </c>
      <c r="AE220" s="17">
        <f t="shared" si="31"/>
        <v>-2.6820840299999999E-2</v>
      </c>
    </row>
    <row r="221" spans="12:31" x14ac:dyDescent="0.2">
      <c r="L221" s="39">
        <v>35550</v>
      </c>
      <c r="M221" s="4">
        <v>6.6400000000000001E-2</v>
      </c>
      <c r="N221" s="4">
        <v>5.4100000000000002E-2</v>
      </c>
      <c r="O221" s="4">
        <v>4.2000000000000003E-2</v>
      </c>
      <c r="P221" s="4">
        <v>-1.1599999999999999E-2</v>
      </c>
      <c r="Q221" s="4">
        <v>2.7873602000000001E-3</v>
      </c>
      <c r="R221" s="4">
        <v>1.4703561800000001E-2</v>
      </c>
      <c r="S221" s="4">
        <v>5.96E-2</v>
      </c>
      <c r="T221" s="4">
        <v>4.9257670400000002E-2</v>
      </c>
      <c r="U221" s="4">
        <v>3.9300000000000002E-2</v>
      </c>
      <c r="W221" s="4">
        <f t="shared" si="32"/>
        <v>2.63035618E-2</v>
      </c>
      <c r="X221" s="34">
        <f t="shared" si="33"/>
        <v>1.6427875830647103</v>
      </c>
      <c r="Y221" s="17"/>
      <c r="AD221" s="17">
        <f t="shared" si="30"/>
        <v>-1.1599999999999999E-2</v>
      </c>
      <c r="AE221" s="17">
        <f t="shared" si="31"/>
        <v>1.4703561800000001E-2</v>
      </c>
    </row>
    <row r="222" spans="12:31" x14ac:dyDescent="0.2">
      <c r="L222" s="39">
        <v>35581</v>
      </c>
      <c r="M222" s="4">
        <v>7.2169999999999998E-2</v>
      </c>
      <c r="N222" s="4">
        <v>6.4000000000000001E-2</v>
      </c>
      <c r="O222" s="4">
        <v>5.5899999999999998E-2</v>
      </c>
      <c r="P222" s="4">
        <v>0.15029999999999999</v>
      </c>
      <c r="Q222" s="4">
        <v>0.11124981809999999</v>
      </c>
      <c r="R222" s="4">
        <v>7.9613539699999999E-2</v>
      </c>
      <c r="S222" s="4">
        <v>7.85E-2</v>
      </c>
      <c r="T222" s="4">
        <v>6.8298684999999998E-2</v>
      </c>
      <c r="U222" s="4">
        <v>5.8200000000000002E-2</v>
      </c>
      <c r="W222" s="4">
        <f t="shared" si="32"/>
        <v>-7.068646029999999E-2</v>
      </c>
      <c r="X222" s="34">
        <f t="shared" si="33"/>
        <v>1.5266647437930736</v>
      </c>
      <c r="Y222" s="17"/>
      <c r="AD222" s="17">
        <f t="shared" si="30"/>
        <v>0.15029999999999999</v>
      </c>
      <c r="AE222" s="17">
        <f t="shared" si="31"/>
        <v>7.9613539699999999E-2</v>
      </c>
    </row>
    <row r="223" spans="12:31" x14ac:dyDescent="0.2">
      <c r="L223" s="39">
        <v>35611</v>
      </c>
      <c r="M223" s="4">
        <v>4.002E-2</v>
      </c>
      <c r="N223" s="4">
        <v>4.1399999999999999E-2</v>
      </c>
      <c r="O223" s="4">
        <v>4.2900000000000001E-2</v>
      </c>
      <c r="P223" s="4">
        <v>3.39E-2</v>
      </c>
      <c r="Q223" s="4">
        <v>4.2855263400000003E-2</v>
      </c>
      <c r="R223" s="4">
        <v>5.0605788800000003E-2</v>
      </c>
      <c r="S223" s="4">
        <v>3.95E-2</v>
      </c>
      <c r="T223" s="4">
        <v>4.1572299E-2</v>
      </c>
      <c r="U223" s="4">
        <v>4.3700000000000003E-2</v>
      </c>
      <c r="W223" s="4">
        <f t="shared" si="32"/>
        <v>1.6705788800000003E-2</v>
      </c>
      <c r="X223" s="34">
        <f t="shared" si="33"/>
        <v>1.5521688825712867</v>
      </c>
      <c r="Y223" s="17"/>
      <c r="AD223" s="17">
        <f t="shared" si="30"/>
        <v>3.39E-2</v>
      </c>
      <c r="AE223" s="17">
        <f t="shared" si="31"/>
        <v>5.0605788800000003E-2</v>
      </c>
    </row>
    <row r="224" spans="12:31" x14ac:dyDescent="0.2">
      <c r="L224" s="39">
        <v>35642</v>
      </c>
      <c r="M224" s="4">
        <v>8.8440000000000005E-2</v>
      </c>
      <c r="N224" s="4">
        <v>8.1799999999999998E-2</v>
      </c>
      <c r="O224" s="4">
        <v>7.5200000000000003E-2</v>
      </c>
      <c r="P224" s="4">
        <v>5.1200000000000002E-2</v>
      </c>
      <c r="Q224" s="4">
        <v>4.6532287700000001E-2</v>
      </c>
      <c r="R224" s="4">
        <v>4.1973208499999998E-2</v>
      </c>
      <c r="S224" s="4">
        <v>8.4900000000000003E-2</v>
      </c>
      <c r="T224" s="4">
        <v>7.8395050600000002E-2</v>
      </c>
      <c r="U224" s="4">
        <v>7.1900000000000006E-2</v>
      </c>
      <c r="W224" s="4">
        <f t="shared" si="32"/>
        <v>-9.2267915000000048E-3</v>
      </c>
      <c r="X224" s="34">
        <f t="shared" si="33"/>
        <v>1.5378473439190135</v>
      </c>
      <c r="Y224" s="17"/>
      <c r="AD224" s="17">
        <f t="shared" si="30"/>
        <v>5.1200000000000002E-2</v>
      </c>
      <c r="AE224" s="17">
        <f t="shared" si="31"/>
        <v>4.1973208499999998E-2</v>
      </c>
    </row>
    <row r="225" spans="12:31" x14ac:dyDescent="0.2">
      <c r="L225" s="39">
        <v>35673</v>
      </c>
      <c r="M225" s="4">
        <v>-5.8529999999999999E-2</v>
      </c>
      <c r="N225" s="4">
        <v>-4.7199999999999999E-2</v>
      </c>
      <c r="O225" s="4">
        <v>-3.56E-2</v>
      </c>
      <c r="P225" s="4">
        <v>0.03</v>
      </c>
      <c r="Q225" s="4">
        <v>2.2881123699999999E-2</v>
      </c>
      <c r="R225" s="4">
        <v>1.5875529999999999E-2</v>
      </c>
      <c r="S225" s="4">
        <v>-5.0299999999999997E-2</v>
      </c>
      <c r="T225" s="4">
        <v>-4.0559084799999999E-2</v>
      </c>
      <c r="U225" s="4">
        <v>-3.0700000000000002E-2</v>
      </c>
      <c r="W225" s="4">
        <f t="shared" si="32"/>
        <v>-1.412447E-2</v>
      </c>
      <c r="X225" s="34">
        <f t="shared" si="33"/>
        <v>1.5161260652452495</v>
      </c>
      <c r="Y225" s="17"/>
      <c r="AD225" s="17">
        <f t="shared" si="30"/>
        <v>0.03</v>
      </c>
      <c r="AE225" s="17">
        <f t="shared" si="31"/>
        <v>1.5875529999999999E-2</v>
      </c>
    </row>
    <row r="226" spans="12:31" x14ac:dyDescent="0.2">
      <c r="L226" s="39">
        <v>35703</v>
      </c>
      <c r="M226" s="4">
        <v>4.9209999999999997E-2</v>
      </c>
      <c r="N226" s="4">
        <v>5.4800000000000001E-2</v>
      </c>
      <c r="O226" s="4">
        <v>6.0400000000000002E-2</v>
      </c>
      <c r="P226" s="4">
        <v>7.9799999999999996E-2</v>
      </c>
      <c r="Q226" s="4">
        <v>7.3194323899999997E-2</v>
      </c>
      <c r="R226" s="4">
        <v>6.6497617499999995E-2</v>
      </c>
      <c r="S226" s="4">
        <v>5.2400000000000002E-2</v>
      </c>
      <c r="T226" s="4">
        <v>5.6703591300000002E-2</v>
      </c>
      <c r="U226" s="4">
        <v>6.0999999999999999E-2</v>
      </c>
      <c r="W226" s="4">
        <f t="shared" si="32"/>
        <v>-1.3302382500000001E-2</v>
      </c>
      <c r="X226" s="34">
        <f t="shared" si="33"/>
        <v>1.4959579764071371</v>
      </c>
      <c r="Y226" s="17"/>
      <c r="AD226" s="17">
        <f t="shared" si="30"/>
        <v>7.9799999999999996E-2</v>
      </c>
      <c r="AE226" s="17">
        <f t="shared" si="31"/>
        <v>6.6497617499999995E-2</v>
      </c>
    </row>
    <row r="227" spans="12:31" x14ac:dyDescent="0.2">
      <c r="L227" s="39">
        <v>35734</v>
      </c>
      <c r="M227" s="4">
        <v>-3.696E-2</v>
      </c>
      <c r="N227" s="4">
        <v>-3.2399999999999998E-2</v>
      </c>
      <c r="O227" s="4">
        <v>-2.7900000000000001E-2</v>
      </c>
      <c r="P227" s="4">
        <v>-6.0100000000000001E-2</v>
      </c>
      <c r="Q227" s="4">
        <v>-4.3928811399999997E-2</v>
      </c>
      <c r="R227" s="4">
        <v>-2.7189226100000002E-2</v>
      </c>
      <c r="S227" s="4">
        <v>-3.9399999999999998E-2</v>
      </c>
      <c r="T227" s="4">
        <v>-3.3589153400000002E-2</v>
      </c>
      <c r="U227" s="4">
        <v>-2.7900000000000001E-2</v>
      </c>
      <c r="W227" s="4">
        <f t="shared" si="32"/>
        <v>3.2910773899999995E-2</v>
      </c>
      <c r="X227" s="34">
        <f t="shared" si="33"/>
        <v>1.545191111132574</v>
      </c>
      <c r="Y227" s="17"/>
      <c r="AD227" s="17">
        <f t="shared" si="30"/>
        <v>-6.0100000000000001E-2</v>
      </c>
      <c r="AE227" s="17">
        <f t="shared" si="31"/>
        <v>-2.7189226100000002E-2</v>
      </c>
    </row>
    <row r="228" spans="12:31" x14ac:dyDescent="0.2">
      <c r="L228" s="39">
        <v>35764</v>
      </c>
      <c r="M228" s="4">
        <v>4.2470000000000001E-2</v>
      </c>
      <c r="N228" s="4">
        <v>4.3400000000000001E-2</v>
      </c>
      <c r="O228" s="4">
        <v>4.4200000000000003E-2</v>
      </c>
      <c r="P228" s="4">
        <v>-2.3800000000000002E-2</v>
      </c>
      <c r="Q228" s="4">
        <v>-6.4678102999999997E-3</v>
      </c>
      <c r="R228" s="4">
        <v>1.09583323E-2</v>
      </c>
      <c r="S228" s="4">
        <v>3.56E-2</v>
      </c>
      <c r="T228" s="4">
        <v>3.8287816699999998E-2</v>
      </c>
      <c r="U228" s="4">
        <v>4.0899999999999999E-2</v>
      </c>
      <c r="W228" s="4">
        <f t="shared" si="32"/>
        <v>3.47583323E-2</v>
      </c>
      <c r="X228" s="34">
        <f t="shared" si="33"/>
        <v>1.5988993772403264</v>
      </c>
      <c r="Y228" s="17"/>
      <c r="AD228" s="17">
        <f t="shared" si="30"/>
        <v>-2.3800000000000002E-2</v>
      </c>
      <c r="AE228" s="17">
        <f t="shared" si="31"/>
        <v>1.09583323E-2</v>
      </c>
    </row>
    <row r="229" spans="12:31" x14ac:dyDescent="0.2">
      <c r="L229" s="39">
        <v>35795</v>
      </c>
      <c r="M229" s="4">
        <v>1.12E-2</v>
      </c>
      <c r="N229" s="4">
        <v>2.0299999999999999E-2</v>
      </c>
      <c r="O229" s="4">
        <v>2.92E-2</v>
      </c>
      <c r="P229" s="4">
        <v>5.9999999999999995E-4</v>
      </c>
      <c r="Q229" s="4">
        <v>1.7502935099999999E-2</v>
      </c>
      <c r="R229" s="4">
        <v>3.3895667099999999E-2</v>
      </c>
      <c r="S229" s="4">
        <v>1.0200000000000001E-2</v>
      </c>
      <c r="T229" s="4">
        <v>2.00307781E-2</v>
      </c>
      <c r="U229" s="4">
        <v>2.9700000000000001E-2</v>
      </c>
      <c r="W229" s="4">
        <f t="shared" si="32"/>
        <v>3.3295667099999995E-2</v>
      </c>
      <c r="X229" s="34">
        <f t="shared" si="33"/>
        <v>1.6521357986313177</v>
      </c>
      <c r="Y229" s="17"/>
      <c r="AD229" s="17">
        <f t="shared" si="30"/>
        <v>5.9999999999999995E-4</v>
      </c>
      <c r="AE229" s="17">
        <f t="shared" si="31"/>
        <v>3.3895667099999999E-2</v>
      </c>
    </row>
    <row r="230" spans="12:31" x14ac:dyDescent="0.2">
      <c r="L230" s="39">
        <v>35826</v>
      </c>
      <c r="M230" s="4">
        <v>2.9899999999999999E-2</v>
      </c>
      <c r="N230" s="4">
        <v>7.4999999999999997E-3</v>
      </c>
      <c r="O230" s="4">
        <v>-1.41E-2</v>
      </c>
      <c r="P230" s="4">
        <v>-1.3299999999999999E-2</v>
      </c>
      <c r="Q230" s="4">
        <v>-1.57816502E-2</v>
      </c>
      <c r="R230" s="4">
        <v>-1.80923217E-2</v>
      </c>
      <c r="S230" s="4">
        <v>2.5700000000000001E-2</v>
      </c>
      <c r="T230" s="4">
        <v>5.1825700000000001E-3</v>
      </c>
      <c r="U230" s="4">
        <v>-1.4500000000000001E-2</v>
      </c>
      <c r="W230" s="4">
        <f t="shared" si="32"/>
        <v>-4.7923217000000011E-3</v>
      </c>
      <c r="X230" s="34">
        <f t="shared" si="33"/>
        <v>1.6442182323921899</v>
      </c>
      <c r="Y230" s="17"/>
      <c r="AD230" s="17">
        <f t="shared" si="30"/>
        <v>-1.3299999999999999E-2</v>
      </c>
      <c r="AE230" s="17">
        <f t="shared" si="31"/>
        <v>-1.80923217E-2</v>
      </c>
    </row>
    <row r="231" spans="12:31" x14ac:dyDescent="0.2">
      <c r="L231" s="39">
        <v>35854</v>
      </c>
      <c r="M231" s="4">
        <v>7.5219999999999995E-2</v>
      </c>
      <c r="N231" s="4">
        <v>7.1300000000000002E-2</v>
      </c>
      <c r="O231" s="4">
        <v>6.7299999999999999E-2</v>
      </c>
      <c r="P231" s="4">
        <v>8.8300000000000003E-2</v>
      </c>
      <c r="Q231" s="4">
        <v>7.3942720599999998E-2</v>
      </c>
      <c r="R231" s="4">
        <v>6.0453469900000001E-2</v>
      </c>
      <c r="S231" s="4">
        <v>7.6399999999999996E-2</v>
      </c>
      <c r="T231" s="4">
        <v>7.15351189E-2</v>
      </c>
      <c r="U231" s="4">
        <v>6.6699999999999995E-2</v>
      </c>
      <c r="W231" s="4">
        <f t="shared" si="32"/>
        <v>-2.7846530100000003E-2</v>
      </c>
      <c r="X231" s="34">
        <f t="shared" si="33"/>
        <v>1.5984324598929118</v>
      </c>
      <c r="Y231" s="17"/>
      <c r="AD231" s="17">
        <f t="shared" si="30"/>
        <v>8.8300000000000003E-2</v>
      </c>
      <c r="AE231" s="17">
        <f t="shared" si="31"/>
        <v>6.0453469900000001E-2</v>
      </c>
    </row>
    <row r="232" spans="12:31" x14ac:dyDescent="0.2">
      <c r="L232" s="39">
        <v>35885</v>
      </c>
      <c r="M232" s="4">
        <v>3.986E-2</v>
      </c>
      <c r="N232" s="4">
        <v>5.04E-2</v>
      </c>
      <c r="O232" s="4">
        <v>6.1199999999999997E-2</v>
      </c>
      <c r="P232" s="4">
        <v>4.2000000000000003E-2</v>
      </c>
      <c r="Q232" s="4">
        <v>4.1242606299999998E-2</v>
      </c>
      <c r="R232" s="4">
        <v>4.0561674499999999E-2</v>
      </c>
      <c r="S232" s="4">
        <v>4.0099999999999997E-2</v>
      </c>
      <c r="T232" s="4">
        <v>4.9560924300000003E-2</v>
      </c>
      <c r="U232" s="4">
        <v>5.9200000000000003E-2</v>
      </c>
      <c r="W232" s="4">
        <f t="shared" si="32"/>
        <v>-1.4383255000000039E-3</v>
      </c>
      <c r="X232" s="34">
        <f t="shared" si="33"/>
        <v>1.5961333937258202</v>
      </c>
      <c r="Y232" s="17"/>
      <c r="AD232" s="17">
        <f t="shared" si="30"/>
        <v>4.2000000000000003E-2</v>
      </c>
      <c r="AE232" s="17">
        <f t="shared" si="31"/>
        <v>4.0561674499999999E-2</v>
      </c>
    </row>
    <row r="233" spans="12:31" x14ac:dyDescent="0.2">
      <c r="L233" s="39">
        <v>35915</v>
      </c>
      <c r="M233" s="4">
        <v>1.384E-2</v>
      </c>
      <c r="N233" s="4">
        <v>1.03E-2</v>
      </c>
      <c r="O233" s="4">
        <v>6.7000000000000002E-3</v>
      </c>
      <c r="P233" s="4">
        <v>6.1000000000000004E-3</v>
      </c>
      <c r="Q233" s="4">
        <v>5.5333863E-3</v>
      </c>
      <c r="R233" s="4">
        <v>4.9422989000000002E-3</v>
      </c>
      <c r="S233" s="4">
        <v>1.3100000000000001E-2</v>
      </c>
      <c r="T233" s="4">
        <v>9.8321620000000002E-3</v>
      </c>
      <c r="U233" s="4">
        <v>6.4999999999999997E-3</v>
      </c>
      <c r="W233" s="4">
        <f t="shared" si="32"/>
        <v>-1.1577011000000002E-3</v>
      </c>
      <c r="X233" s="34">
        <f t="shared" si="33"/>
        <v>1.594285548340157</v>
      </c>
      <c r="Y233" s="17"/>
      <c r="AD233" s="17">
        <f t="shared" si="30"/>
        <v>6.1000000000000004E-3</v>
      </c>
      <c r="AE233" s="17">
        <f t="shared" si="31"/>
        <v>4.9422989000000002E-3</v>
      </c>
    </row>
    <row r="234" spans="12:31" x14ac:dyDescent="0.2">
      <c r="L234" s="39">
        <v>35946</v>
      </c>
      <c r="M234" s="4">
        <v>-2.8379999999999999E-2</v>
      </c>
      <c r="N234" s="4">
        <v>-2.1600000000000001E-2</v>
      </c>
      <c r="O234" s="4">
        <v>-1.4800000000000001E-2</v>
      </c>
      <c r="P234" s="4">
        <v>-7.2700000000000001E-2</v>
      </c>
      <c r="Q234" s="4">
        <v>-5.3856969800000001E-2</v>
      </c>
      <c r="R234" s="4">
        <v>-3.5402428100000001E-2</v>
      </c>
      <c r="S234" s="4">
        <v>-3.2500000000000001E-2</v>
      </c>
      <c r="T234" s="4">
        <v>-2.4677199100000002E-2</v>
      </c>
      <c r="U234" s="4">
        <v>-1.6799999999999999E-2</v>
      </c>
      <c r="W234" s="4">
        <f t="shared" si="32"/>
        <v>3.72975719E-2</v>
      </c>
      <c r="X234" s="34">
        <f t="shared" si="33"/>
        <v>1.6537485282085049</v>
      </c>
      <c r="Y234" s="17"/>
      <c r="AD234" s="17">
        <f t="shared" si="30"/>
        <v>-7.2700000000000001E-2</v>
      </c>
      <c r="AE234" s="17">
        <f t="shared" si="31"/>
        <v>-3.5402428100000001E-2</v>
      </c>
    </row>
    <row r="235" spans="12:31" x14ac:dyDescent="0.2">
      <c r="L235" s="39">
        <v>35976</v>
      </c>
      <c r="M235" s="4">
        <v>6.1249999999999999E-2</v>
      </c>
      <c r="N235" s="4">
        <v>3.6999999999999998E-2</v>
      </c>
      <c r="O235" s="4">
        <v>1.2800000000000001E-2</v>
      </c>
      <c r="P235" s="4">
        <v>1.0200000000000001E-2</v>
      </c>
      <c r="Q235" s="4">
        <v>2.1036997999999999E-3</v>
      </c>
      <c r="R235" s="4">
        <v>-5.6486362000000003E-3</v>
      </c>
      <c r="S235" s="4">
        <v>5.67E-2</v>
      </c>
      <c r="T235" s="4">
        <v>3.3812945300000001E-2</v>
      </c>
      <c r="U235" s="4">
        <v>1.11E-2</v>
      </c>
      <c r="W235" s="4">
        <f t="shared" si="32"/>
        <v>-1.5848636200000002E-2</v>
      </c>
      <c r="X235" s="34">
        <f t="shared" si="33"/>
        <v>1.627538869418643</v>
      </c>
      <c r="Y235" s="17"/>
      <c r="AD235" s="17">
        <f t="shared" si="30"/>
        <v>1.0200000000000001E-2</v>
      </c>
      <c r="AE235" s="17">
        <f t="shared" si="31"/>
        <v>-5.6486362000000003E-3</v>
      </c>
    </row>
    <row r="236" spans="12:31" x14ac:dyDescent="0.2">
      <c r="L236" s="39">
        <v>36007</v>
      </c>
      <c r="M236" s="4">
        <v>-6.62E-3</v>
      </c>
      <c r="N236" s="4">
        <v>-1.2E-2</v>
      </c>
      <c r="O236" s="4">
        <v>-1.7600000000000001E-2</v>
      </c>
      <c r="P236" s="4">
        <v>-8.3500000000000005E-2</v>
      </c>
      <c r="Q236" s="4">
        <v>-8.0953877699999996E-2</v>
      </c>
      <c r="R236" s="4">
        <v>-7.8326501600000001E-2</v>
      </c>
      <c r="S236" s="4">
        <v>-1.34E-2</v>
      </c>
      <c r="T236" s="4">
        <v>-1.8157030300000002E-2</v>
      </c>
      <c r="U236" s="4">
        <v>-2.3099999999999999E-2</v>
      </c>
      <c r="W236" s="4">
        <f t="shared" si="32"/>
        <v>5.1734984000000039E-3</v>
      </c>
      <c r="X236" s="34">
        <f t="shared" si="33"/>
        <v>1.6359589391555183</v>
      </c>
      <c r="Y236" s="17"/>
      <c r="AD236" s="17">
        <f t="shared" si="30"/>
        <v>-8.3500000000000005E-2</v>
      </c>
      <c r="AE236" s="17">
        <f t="shared" si="31"/>
        <v>-7.8326501600000001E-2</v>
      </c>
    </row>
    <row r="237" spans="12:31" x14ac:dyDescent="0.2">
      <c r="L237" s="39">
        <v>36038</v>
      </c>
      <c r="M237" s="4">
        <v>-0.15007999999999999</v>
      </c>
      <c r="N237" s="4">
        <v>-0.14949999999999999</v>
      </c>
      <c r="O237" s="4">
        <v>-0.14879999999999999</v>
      </c>
      <c r="P237" s="4">
        <v>-0.23080000000000001</v>
      </c>
      <c r="Q237" s="4">
        <v>-0.19417966989999999</v>
      </c>
      <c r="R237" s="4">
        <v>-0.15660825019999999</v>
      </c>
      <c r="S237" s="4">
        <v>-0.15670000000000001</v>
      </c>
      <c r="T237" s="4">
        <v>-0.1531865691</v>
      </c>
      <c r="U237" s="4">
        <v>-0.14949999999999999</v>
      </c>
      <c r="W237" s="4">
        <f t="shared" si="32"/>
        <v>7.4191749800000012E-2</v>
      </c>
      <c r="X237" s="34">
        <f t="shared" si="33"/>
        <v>1.7573335954524179</v>
      </c>
      <c r="Y237" s="17"/>
      <c r="AD237" s="17">
        <f t="shared" si="30"/>
        <v>-0.23080000000000001</v>
      </c>
      <c r="AE237" s="17">
        <f t="shared" si="31"/>
        <v>-0.15660825019999999</v>
      </c>
    </row>
    <row r="238" spans="12:31" x14ac:dyDescent="0.2">
      <c r="L238" s="39">
        <v>36068</v>
      </c>
      <c r="M238" s="4">
        <v>7.6819999999999999E-2</v>
      </c>
      <c r="N238" s="4">
        <v>6.7299999999999999E-2</v>
      </c>
      <c r="O238" s="4">
        <v>5.74E-2</v>
      </c>
      <c r="P238" s="4">
        <v>0.1014</v>
      </c>
      <c r="Q238" s="4">
        <v>7.8257701099999993E-2</v>
      </c>
      <c r="R238" s="4">
        <v>5.6473471300000001E-2</v>
      </c>
      <c r="S238" s="4">
        <v>7.8700000000000006E-2</v>
      </c>
      <c r="T238" s="4">
        <v>6.8214675399999994E-2</v>
      </c>
      <c r="U238" s="4">
        <v>5.7299999999999997E-2</v>
      </c>
      <c r="W238" s="4">
        <f t="shared" si="32"/>
        <v>-4.4926528700000003E-2</v>
      </c>
      <c r="X238" s="34">
        <f t="shared" si="33"/>
        <v>1.6783826972408507</v>
      </c>
      <c r="Y238" s="17"/>
      <c r="AD238" s="17">
        <f t="shared" si="30"/>
        <v>0.1014</v>
      </c>
      <c r="AE238" s="17">
        <f t="shared" si="31"/>
        <v>5.6473471300000001E-2</v>
      </c>
    </row>
    <row r="239" spans="12:31" x14ac:dyDescent="0.2">
      <c r="L239" s="39">
        <v>36099</v>
      </c>
      <c r="M239" s="4">
        <v>8.0369999999999997E-2</v>
      </c>
      <c r="N239" s="4">
        <v>7.9000000000000001E-2</v>
      </c>
      <c r="O239" s="4">
        <v>7.7499999999999999E-2</v>
      </c>
      <c r="P239" s="4">
        <v>5.2200000000000003E-2</v>
      </c>
      <c r="Q239" s="4">
        <v>4.0783477800000002E-2</v>
      </c>
      <c r="R239" s="4">
        <v>2.96930844E-2</v>
      </c>
      <c r="S239" s="4">
        <v>7.8200000000000006E-2</v>
      </c>
      <c r="T239" s="4">
        <v>7.5906183700000004E-2</v>
      </c>
      <c r="U239" s="4">
        <v>7.3499999999999996E-2</v>
      </c>
      <c r="W239" s="4">
        <f t="shared" si="32"/>
        <v>-2.2506915600000003E-2</v>
      </c>
      <c r="X239" s="34">
        <f t="shared" si="33"/>
        <v>1.6406074795295504</v>
      </c>
      <c r="Y239" s="17"/>
      <c r="AD239" s="17">
        <f t="shared" si="30"/>
        <v>5.2200000000000003E-2</v>
      </c>
      <c r="AE239" s="17">
        <f t="shared" si="31"/>
        <v>2.96930844E-2</v>
      </c>
    </row>
    <row r="240" spans="12:31" x14ac:dyDescent="0.2">
      <c r="L240" s="39">
        <v>36129</v>
      </c>
      <c r="M240" s="4">
        <v>7.6069999999999999E-2</v>
      </c>
      <c r="N240" s="4">
        <v>6.1899999999999997E-2</v>
      </c>
      <c r="O240" s="4">
        <v>4.6600000000000003E-2</v>
      </c>
      <c r="P240" s="4">
        <v>7.7600000000000002E-2</v>
      </c>
      <c r="Q240" s="4">
        <v>5.2392514199999997E-2</v>
      </c>
      <c r="R240" s="4">
        <v>2.70674144E-2</v>
      </c>
      <c r="S240" s="4">
        <v>7.6200000000000004E-2</v>
      </c>
      <c r="T240" s="4">
        <v>6.1161713600000001E-2</v>
      </c>
      <c r="U240" s="4">
        <v>4.4999999999999998E-2</v>
      </c>
      <c r="W240" s="4">
        <f t="shared" si="32"/>
        <v>-5.0532585599999999E-2</v>
      </c>
      <c r="X240" s="34">
        <f t="shared" si="33"/>
        <v>1.5577033416342232</v>
      </c>
      <c r="Y240" s="17"/>
      <c r="AD240" s="17">
        <f t="shared" si="30"/>
        <v>7.7600000000000002E-2</v>
      </c>
      <c r="AE240" s="17">
        <f t="shared" si="31"/>
        <v>2.70674144E-2</v>
      </c>
    </row>
    <row r="241" spans="12:31" x14ac:dyDescent="0.2">
      <c r="L241" s="39">
        <v>36160</v>
      </c>
      <c r="M241" s="4">
        <v>9.017E-2</v>
      </c>
      <c r="N241" s="4">
        <v>6.3700000000000007E-2</v>
      </c>
      <c r="O241" s="4">
        <v>3.4000000000000002E-2</v>
      </c>
      <c r="P241" s="4">
        <v>9.0499999999999997E-2</v>
      </c>
      <c r="Q241" s="4">
        <v>6.1881799899999999E-2</v>
      </c>
      <c r="R241" s="4">
        <v>3.1356959699999999E-2</v>
      </c>
      <c r="S241" s="4">
        <v>9.0200000000000002E-2</v>
      </c>
      <c r="T241" s="4">
        <v>6.3558145299999994E-2</v>
      </c>
      <c r="U241" s="4">
        <v>3.3799999999999997E-2</v>
      </c>
      <c r="W241" s="4">
        <f t="shared" si="32"/>
        <v>-5.9143040299999998E-2</v>
      </c>
      <c r="X241" s="34">
        <f t="shared" si="33"/>
        <v>1.4655760301245058</v>
      </c>
      <c r="Y241" s="17"/>
      <c r="AD241" s="17">
        <f t="shared" si="30"/>
        <v>9.0499999999999997E-2</v>
      </c>
      <c r="AE241" s="17">
        <f t="shared" si="31"/>
        <v>3.1356959699999999E-2</v>
      </c>
    </row>
    <row r="242" spans="12:31" x14ac:dyDescent="0.2">
      <c r="L242" s="39">
        <v>36191</v>
      </c>
      <c r="M242" s="4">
        <v>5.8720000000000001E-2</v>
      </c>
      <c r="N242" s="4">
        <v>3.5700000000000003E-2</v>
      </c>
      <c r="O242" s="4">
        <v>8.0000000000000002E-3</v>
      </c>
      <c r="P242" s="4">
        <v>4.4999999999999998E-2</v>
      </c>
      <c r="Q242" s="4">
        <v>1.32889541E-2</v>
      </c>
      <c r="R242" s="4">
        <v>-2.26976638E-2</v>
      </c>
      <c r="S242" s="4">
        <v>5.7700000000000001E-2</v>
      </c>
      <c r="T242" s="4">
        <v>3.3972182199999999E-2</v>
      </c>
      <c r="U242" s="4">
        <v>5.5999999999999999E-3</v>
      </c>
      <c r="W242" s="4">
        <f t="shared" si="32"/>
        <v>-6.7697663800000002E-2</v>
      </c>
      <c r="X242" s="34">
        <f t="shared" si="33"/>
        <v>1.3663599567637983</v>
      </c>
      <c r="Y242" s="17"/>
      <c r="AD242" s="17">
        <f t="shared" si="30"/>
        <v>4.4999999999999998E-2</v>
      </c>
      <c r="AE242" s="17">
        <f t="shared" si="31"/>
        <v>-2.26976638E-2</v>
      </c>
    </row>
    <row r="243" spans="12:31" x14ac:dyDescent="0.2">
      <c r="L243" s="39">
        <v>36219</v>
      </c>
      <c r="M243" s="4">
        <v>-4.5679999999999998E-2</v>
      </c>
      <c r="N243" s="4">
        <v>-3.1699999999999999E-2</v>
      </c>
      <c r="O243" s="4">
        <v>-1.41E-2</v>
      </c>
      <c r="P243" s="4">
        <v>-9.1499999999999998E-2</v>
      </c>
      <c r="Q243" s="4">
        <v>-8.0994464099999997E-2</v>
      </c>
      <c r="R243" s="4">
        <v>-6.82748366E-2</v>
      </c>
      <c r="S243" s="4">
        <v>-4.9099999999999998E-2</v>
      </c>
      <c r="T243" s="4">
        <v>-3.5420977499999999E-2</v>
      </c>
      <c r="U243" s="4">
        <v>-1.83E-2</v>
      </c>
      <c r="W243" s="4">
        <f t="shared" si="32"/>
        <v>2.3225163399999998E-2</v>
      </c>
      <c r="X243" s="34">
        <f t="shared" si="33"/>
        <v>1.3980938900228546</v>
      </c>
      <c r="Y243" s="17"/>
      <c r="AD243" s="17">
        <f t="shared" si="30"/>
        <v>-9.1499999999999998E-2</v>
      </c>
      <c r="AE243" s="17">
        <f t="shared" si="31"/>
        <v>-6.82748366E-2</v>
      </c>
    </row>
    <row r="244" spans="12:31" x14ac:dyDescent="0.2">
      <c r="L244" s="39">
        <v>36250</v>
      </c>
      <c r="M244" s="4">
        <v>5.2670000000000002E-2</v>
      </c>
      <c r="N244" s="4">
        <v>3.8300000000000001E-2</v>
      </c>
      <c r="O244" s="4">
        <v>2.07E-2</v>
      </c>
      <c r="P244" s="4">
        <v>3.56E-2</v>
      </c>
      <c r="Q244" s="4">
        <v>1.5611568399999999E-2</v>
      </c>
      <c r="R244" s="4">
        <v>-8.2499843000000007E-3</v>
      </c>
      <c r="S244" s="4">
        <v>5.1499999999999997E-2</v>
      </c>
      <c r="T244" s="4">
        <v>3.6692769600000001E-2</v>
      </c>
      <c r="U244" s="4">
        <v>1.8599999999999998E-2</v>
      </c>
      <c r="W244" s="4">
        <f t="shared" si="32"/>
        <v>-4.3849984299999999E-2</v>
      </c>
      <c r="X244" s="34">
        <f t="shared" si="33"/>
        <v>1.3367874948954266</v>
      </c>
      <c r="Y244" s="17"/>
      <c r="AD244" s="17">
        <f t="shared" si="30"/>
        <v>3.56E-2</v>
      </c>
      <c r="AE244" s="17">
        <f t="shared" si="31"/>
        <v>-8.2499843000000007E-3</v>
      </c>
    </row>
    <row r="245" spans="12:31" x14ac:dyDescent="0.2">
      <c r="L245" s="39">
        <v>36280</v>
      </c>
      <c r="M245" s="4">
        <v>1.2800000000000001E-3</v>
      </c>
      <c r="N245" s="4">
        <v>4.1799999999999997E-2</v>
      </c>
      <c r="O245" s="4">
        <v>9.3399999999999997E-2</v>
      </c>
      <c r="P245" s="4">
        <v>8.8300000000000003E-2</v>
      </c>
      <c r="Q245" s="4">
        <v>8.9607531500000004E-2</v>
      </c>
      <c r="R245" s="4">
        <v>9.1288664699999994E-2</v>
      </c>
      <c r="S245" s="4">
        <v>7.3000000000000001E-3</v>
      </c>
      <c r="T245" s="4">
        <v>4.5138049999999999E-2</v>
      </c>
      <c r="U245" s="4">
        <v>9.3299999999999994E-2</v>
      </c>
      <c r="W245" s="4">
        <f t="shared" si="32"/>
        <v>2.9886646999999905E-3</v>
      </c>
      <c r="X245" s="34">
        <f t="shared" si="33"/>
        <v>1.3407827044928218</v>
      </c>
      <c r="Y245" s="17"/>
      <c r="AD245" s="17">
        <f t="shared" si="30"/>
        <v>8.8300000000000003E-2</v>
      </c>
      <c r="AE245" s="17">
        <f t="shared" si="31"/>
        <v>9.1288664699999994E-2</v>
      </c>
    </row>
    <row r="246" spans="12:31" x14ac:dyDescent="0.2">
      <c r="L246" s="39">
        <v>36311</v>
      </c>
      <c r="M246" s="4">
        <v>-3.073E-2</v>
      </c>
      <c r="N246" s="4">
        <v>-2.1600000000000001E-2</v>
      </c>
      <c r="O246" s="4">
        <v>-1.0999999999999999E-2</v>
      </c>
      <c r="P246" s="4">
        <v>1.6000000000000001E-3</v>
      </c>
      <c r="Q246" s="4">
        <v>1.4607006400000001E-2</v>
      </c>
      <c r="R246" s="4">
        <v>3.0736881399999999E-2</v>
      </c>
      <c r="S246" s="4">
        <v>-2.8299999999999999E-2</v>
      </c>
      <c r="T246" s="4">
        <v>-1.9005655900000001E-2</v>
      </c>
      <c r="U246" s="4">
        <v>-8.0999999999999996E-3</v>
      </c>
      <c r="W246" s="4">
        <f t="shared" si="32"/>
        <v>2.9136881399999998E-2</v>
      </c>
      <c r="X246" s="34">
        <f t="shared" si="33"/>
        <v>1.3798489311368003</v>
      </c>
      <c r="Y246" s="17"/>
      <c r="AD246" s="17">
        <f t="shared" si="30"/>
        <v>1.6000000000000001E-3</v>
      </c>
      <c r="AE246" s="17">
        <f t="shared" si="31"/>
        <v>3.0736881399999999E-2</v>
      </c>
    </row>
    <row r="247" spans="12:31" x14ac:dyDescent="0.2">
      <c r="L247" s="39">
        <v>36341</v>
      </c>
      <c r="M247" s="4">
        <v>7.0040000000000005E-2</v>
      </c>
      <c r="N247" s="4">
        <v>5.0999999999999997E-2</v>
      </c>
      <c r="O247" s="4">
        <v>2.9000000000000001E-2</v>
      </c>
      <c r="P247" s="4">
        <v>5.2699999999999997E-2</v>
      </c>
      <c r="Q247" s="4">
        <v>4.5219553799999999E-2</v>
      </c>
      <c r="R247" s="4">
        <v>3.6208770100000003E-2</v>
      </c>
      <c r="S247" s="4">
        <v>6.8699999999999997E-2</v>
      </c>
      <c r="T247" s="4">
        <v>5.05356296E-2</v>
      </c>
      <c r="U247" s="4">
        <v>2.9600000000000001E-2</v>
      </c>
      <c r="W247" s="4">
        <f t="shared" si="32"/>
        <v>-1.6491229899999994E-2</v>
      </c>
      <c r="X247" s="34">
        <f t="shared" si="33"/>
        <v>1.357093525186154</v>
      </c>
      <c r="Y247" s="17"/>
      <c r="AD247" s="17">
        <f t="shared" si="30"/>
        <v>5.2699999999999997E-2</v>
      </c>
      <c r="AE247" s="17">
        <f t="shared" si="31"/>
        <v>3.6208770100000003E-2</v>
      </c>
    </row>
    <row r="248" spans="12:31" x14ac:dyDescent="0.2">
      <c r="L248" s="39">
        <v>36372</v>
      </c>
      <c r="M248" s="4">
        <v>-3.1780000000000003E-2</v>
      </c>
      <c r="N248" s="4">
        <v>-3.0499999999999999E-2</v>
      </c>
      <c r="O248" s="4">
        <v>-2.93E-2</v>
      </c>
      <c r="P248" s="4">
        <v>-3.09E-2</v>
      </c>
      <c r="Q248" s="4">
        <v>-2.7439238500000001E-2</v>
      </c>
      <c r="R248" s="4">
        <v>-2.3733114699999999E-2</v>
      </c>
      <c r="S248" s="4">
        <v>-3.1699999999999999E-2</v>
      </c>
      <c r="T248" s="4">
        <v>-3.0321919499999999E-2</v>
      </c>
      <c r="U248" s="4">
        <v>-2.8899999999999999E-2</v>
      </c>
      <c r="W248" s="4">
        <f t="shared" si="32"/>
        <v>7.1668853000000018E-3</v>
      </c>
      <c r="X248" s="34">
        <f t="shared" si="33"/>
        <v>1.3668196588225359</v>
      </c>
      <c r="Y248" s="17"/>
      <c r="AD248" s="17">
        <f t="shared" si="30"/>
        <v>-3.09E-2</v>
      </c>
      <c r="AE248" s="17">
        <f t="shared" si="31"/>
        <v>-2.3733114699999999E-2</v>
      </c>
    </row>
    <row r="249" spans="12:31" x14ac:dyDescent="0.2">
      <c r="L249" s="39">
        <v>36403</v>
      </c>
      <c r="M249" s="4">
        <v>1.634E-2</v>
      </c>
      <c r="N249" s="4">
        <v>-9.4000000000000004E-3</v>
      </c>
      <c r="O249" s="4">
        <v>-3.7100000000000001E-2</v>
      </c>
      <c r="P249" s="4">
        <v>-3.7400000000000003E-2</v>
      </c>
      <c r="Q249" s="4">
        <v>-3.70088851E-2</v>
      </c>
      <c r="R249" s="4">
        <v>-3.65534832E-2</v>
      </c>
      <c r="S249" s="4">
        <v>1.24E-2</v>
      </c>
      <c r="T249" s="4">
        <v>-1.13706537E-2</v>
      </c>
      <c r="U249" s="4">
        <v>-3.6999999999999998E-2</v>
      </c>
      <c r="W249" s="4">
        <f t="shared" si="32"/>
        <v>8.4651680000000229E-4</v>
      </c>
      <c r="X249" s="34">
        <f t="shared" si="33"/>
        <v>1.3679766946262994</v>
      </c>
      <c r="Y249" s="17"/>
      <c r="AD249" s="17">
        <f t="shared" si="30"/>
        <v>-3.7400000000000003E-2</v>
      </c>
      <c r="AE249" s="17">
        <f t="shared" si="31"/>
        <v>-3.65534832E-2</v>
      </c>
    </row>
    <row r="250" spans="12:31" x14ac:dyDescent="0.2">
      <c r="L250" s="39">
        <v>36433</v>
      </c>
      <c r="M250" s="4">
        <v>-2.1010000000000001E-2</v>
      </c>
      <c r="N250" s="4">
        <v>-2.75E-2</v>
      </c>
      <c r="O250" s="4">
        <v>-3.49E-2</v>
      </c>
      <c r="P250" s="4">
        <v>1.9300000000000001E-2</v>
      </c>
      <c r="Q250" s="4">
        <v>2.1828510000000001E-4</v>
      </c>
      <c r="R250" s="4">
        <v>-1.9993108999999998E-2</v>
      </c>
      <c r="S250" s="4">
        <v>-1.83E-2</v>
      </c>
      <c r="T250" s="4">
        <v>-2.5558990100000002E-2</v>
      </c>
      <c r="U250" s="4">
        <v>-3.39E-2</v>
      </c>
      <c r="W250" s="4">
        <f t="shared" si="32"/>
        <v>-3.9293109E-2</v>
      </c>
      <c r="X250" s="34">
        <f t="shared" si="33"/>
        <v>1.3142246372548885</v>
      </c>
      <c r="Y250" s="17"/>
      <c r="AD250" s="17">
        <f t="shared" si="30"/>
        <v>1.9300000000000001E-2</v>
      </c>
      <c r="AE250" s="17">
        <f t="shared" si="31"/>
        <v>-1.9993108999999998E-2</v>
      </c>
    </row>
    <row r="251" spans="12:31" x14ac:dyDescent="0.2">
      <c r="L251" s="39">
        <v>36464</v>
      </c>
      <c r="M251" s="4">
        <v>7.5520000000000004E-2</v>
      </c>
      <c r="N251" s="4">
        <v>6.7199999999999996E-2</v>
      </c>
      <c r="O251" s="4">
        <v>5.7599999999999998E-2</v>
      </c>
      <c r="P251" s="4">
        <v>2.5600000000000001E-2</v>
      </c>
      <c r="Q251" s="4">
        <v>4.0502105E-3</v>
      </c>
      <c r="R251" s="4">
        <v>-2.0009186700000001E-2</v>
      </c>
      <c r="S251" s="4">
        <v>7.1999999999999995E-2</v>
      </c>
      <c r="T251" s="4">
        <v>6.2726222900000003E-2</v>
      </c>
      <c r="U251" s="4">
        <v>5.1900000000000002E-2</v>
      </c>
      <c r="W251" s="4">
        <f t="shared" si="32"/>
        <v>-4.5609186699999998E-2</v>
      </c>
      <c r="X251" s="34">
        <f t="shared" si="33"/>
        <v>1.2542839204085905</v>
      </c>
      <c r="Y251" s="17"/>
      <c r="AD251" s="17">
        <f t="shared" si="30"/>
        <v>2.5600000000000001E-2</v>
      </c>
      <c r="AE251" s="17">
        <f t="shared" si="31"/>
        <v>-2.0009186700000001E-2</v>
      </c>
    </row>
    <row r="252" spans="12:31" x14ac:dyDescent="0.2">
      <c r="L252" s="39">
        <v>36494</v>
      </c>
      <c r="M252" s="4">
        <v>5.3949999999999998E-2</v>
      </c>
      <c r="N252" s="4">
        <v>2.5700000000000001E-2</v>
      </c>
      <c r="O252" s="4">
        <v>-7.7999999999999996E-3</v>
      </c>
      <c r="P252" s="4">
        <v>0.1057</v>
      </c>
      <c r="Q252" s="4">
        <v>5.9709278400000003E-2</v>
      </c>
      <c r="R252" s="4">
        <v>5.1827202999999997E-3</v>
      </c>
      <c r="S252" s="4">
        <v>5.74E-2</v>
      </c>
      <c r="T252" s="4">
        <v>2.79864103E-2</v>
      </c>
      <c r="U252" s="4">
        <v>-7.0000000000000001E-3</v>
      </c>
      <c r="W252" s="4">
        <f t="shared" si="32"/>
        <v>-0.1005172797</v>
      </c>
      <c r="X252" s="34">
        <f t="shared" si="33"/>
        <v>1.1282067127576676</v>
      </c>
      <c r="Y252" s="17"/>
      <c r="AD252" s="17">
        <f t="shared" si="30"/>
        <v>0.1057</v>
      </c>
      <c r="AE252" s="17">
        <f t="shared" si="31"/>
        <v>5.1827202999999997E-3</v>
      </c>
    </row>
    <row r="253" spans="12:31" x14ac:dyDescent="0.2">
      <c r="L253" s="39">
        <v>36525</v>
      </c>
      <c r="M253" s="4">
        <v>0.10401000000000001</v>
      </c>
      <c r="N253" s="4">
        <v>6.0299999999999999E-2</v>
      </c>
      <c r="O253" s="4">
        <v>4.7999999999999996E-3</v>
      </c>
      <c r="P253" s="4">
        <v>0.17630000000000001</v>
      </c>
      <c r="Q253" s="4">
        <v>0.1132</v>
      </c>
      <c r="R253" s="4">
        <v>3.0724768600000001E-2</v>
      </c>
      <c r="S253" s="4">
        <v>0.1089</v>
      </c>
      <c r="T253" s="4">
        <v>6.3807673800000006E-2</v>
      </c>
      <c r="U253" s="4">
        <v>6.4999999999999997E-3</v>
      </c>
      <c r="W253" s="4">
        <f t="shared" si="32"/>
        <v>-0.1455752314</v>
      </c>
      <c r="X253" s="34">
        <f t="shared" si="33"/>
        <v>0.96396775948093671</v>
      </c>
      <c r="Y253" s="17"/>
      <c r="AD253" s="17">
        <f t="shared" si="30"/>
        <v>0.17630000000000001</v>
      </c>
      <c r="AE253" s="17">
        <f t="shared" si="31"/>
        <v>3.0724768600000001E-2</v>
      </c>
    </row>
    <row r="254" spans="12:31" x14ac:dyDescent="0.2">
      <c r="L254" s="39">
        <v>36556</v>
      </c>
      <c r="M254" s="4">
        <v>-4.6890000000000001E-2</v>
      </c>
      <c r="N254" s="4">
        <v>-4.0899999999999999E-2</v>
      </c>
      <c r="O254" s="4">
        <v>-3.2599999999999997E-2</v>
      </c>
      <c r="P254" s="4">
        <v>-9.2999999999999992E-3</v>
      </c>
      <c r="Q254" s="4">
        <v>-1.6058640700000001E-2</v>
      </c>
      <c r="R254" s="4">
        <v>-2.6150094499999998E-2</v>
      </c>
      <c r="S254" s="4">
        <v>-4.4200000000000003E-2</v>
      </c>
      <c r="T254" s="4">
        <v>-3.9201205099999997E-2</v>
      </c>
      <c r="U254" s="4">
        <v>-3.2199999999999999E-2</v>
      </c>
      <c r="W254" s="4">
        <f t="shared" si="32"/>
        <v>-1.6850094499999999E-2</v>
      </c>
      <c r="X254" s="34">
        <f t="shared" si="33"/>
        <v>0.94772481163872968</v>
      </c>
      <c r="Y254" s="17"/>
      <c r="AD254" s="17">
        <f t="shared" si="30"/>
        <v>-9.2999999999999992E-3</v>
      </c>
      <c r="AE254" s="17">
        <f t="shared" si="31"/>
        <v>-2.6150094499999998E-2</v>
      </c>
    </row>
    <row r="255" spans="12:31" x14ac:dyDescent="0.2">
      <c r="L255" s="39">
        <v>36585</v>
      </c>
      <c r="M255" s="4">
        <v>4.8890000000000003E-2</v>
      </c>
      <c r="N255" s="4">
        <v>-2.7000000000000001E-3</v>
      </c>
      <c r="O255" s="4">
        <v>-7.4300000000000005E-2</v>
      </c>
      <c r="P255" s="4">
        <v>0.23269999999999999</v>
      </c>
      <c r="Q255" s="4">
        <v>0.16513601019999999</v>
      </c>
      <c r="R255" s="4">
        <v>6.1121239100000002E-2</v>
      </c>
      <c r="S255" s="4">
        <v>6.25E-2</v>
      </c>
      <c r="T255" s="4">
        <v>9.2687780999999997E-3</v>
      </c>
      <c r="U255" s="4">
        <v>-6.5199999999999994E-2</v>
      </c>
      <c r="W255" s="4">
        <f t="shared" si="32"/>
        <v>-0.17157876089999999</v>
      </c>
      <c r="X255" s="34">
        <f t="shared" si="33"/>
        <v>0.78511536278357053</v>
      </c>
      <c r="Y255" s="17"/>
      <c r="AD255" s="17">
        <f t="shared" si="30"/>
        <v>0.23269999999999999</v>
      </c>
      <c r="AE255" s="17">
        <f t="shared" si="31"/>
        <v>6.1121239100000002E-2</v>
      </c>
    </row>
    <row r="256" spans="12:31" x14ac:dyDescent="0.2">
      <c r="L256" s="39">
        <v>36616</v>
      </c>
      <c r="M256" s="4">
        <v>7.1580000000000005E-2</v>
      </c>
      <c r="N256" s="4">
        <v>9.11E-2</v>
      </c>
      <c r="O256" s="4">
        <v>0.122</v>
      </c>
      <c r="P256" s="4">
        <v>-0.1051</v>
      </c>
      <c r="Q256" s="4">
        <v>-6.5930789599999998E-2</v>
      </c>
      <c r="R256" s="4">
        <v>4.6883563E-3</v>
      </c>
      <c r="S256" s="4">
        <v>5.6599999999999998E-2</v>
      </c>
      <c r="T256" s="4">
        <v>7.8338618099999993E-2</v>
      </c>
      <c r="U256" s="4">
        <v>0.11310000000000001</v>
      </c>
      <c r="W256" s="4">
        <f t="shared" si="32"/>
        <v>0.1097883563</v>
      </c>
      <c r="X256" s="34">
        <f t="shared" si="33"/>
        <v>0.87131188796945691</v>
      </c>
      <c r="Y256" s="17"/>
      <c r="AD256" s="17">
        <f t="shared" si="30"/>
        <v>-0.1051</v>
      </c>
      <c r="AE256" s="17">
        <f t="shared" si="31"/>
        <v>4.6883563E-3</v>
      </c>
    </row>
    <row r="257" spans="12:31" x14ac:dyDescent="0.2">
      <c r="L257" s="39">
        <v>36646</v>
      </c>
      <c r="M257" s="4">
        <v>-4.7579999999999997E-2</v>
      </c>
      <c r="N257" s="4">
        <v>-3.3300000000000003E-2</v>
      </c>
      <c r="O257" s="4">
        <v>-1.1599999999999999E-2</v>
      </c>
      <c r="P257" s="4">
        <v>-0.10100000000000001</v>
      </c>
      <c r="Q257" s="4">
        <v>-6.0175202599999998E-2</v>
      </c>
      <c r="R257" s="4">
        <v>5.9190692E-3</v>
      </c>
      <c r="S257" s="4">
        <v>-5.1400000000000001E-2</v>
      </c>
      <c r="T257" s="4">
        <v>-3.5240232099999998E-2</v>
      </c>
      <c r="U257" s="4">
        <v>-1.0500000000000001E-2</v>
      </c>
      <c r="W257" s="4">
        <f t="shared" si="32"/>
        <v>0.10691906920000001</v>
      </c>
      <c r="X257" s="34">
        <f t="shared" si="33"/>
        <v>0.9644717440140459</v>
      </c>
      <c r="Y257" s="17"/>
      <c r="AD257" s="17">
        <f t="shared" si="30"/>
        <v>-0.10100000000000001</v>
      </c>
      <c r="AE257" s="17">
        <f t="shared" si="31"/>
        <v>5.9190692E-3</v>
      </c>
    </row>
    <row r="258" spans="12:31" x14ac:dyDescent="0.2">
      <c r="L258" s="39">
        <v>36677</v>
      </c>
      <c r="M258" s="4">
        <v>-5.0360000000000002E-2</v>
      </c>
      <c r="N258" s="4">
        <v>-2.5899999999999999E-2</v>
      </c>
      <c r="O258" s="4">
        <v>1.0500000000000001E-2</v>
      </c>
      <c r="P258" s="4">
        <v>-8.7599999999999997E-2</v>
      </c>
      <c r="Q258" s="4">
        <v>-5.8281606100000001E-2</v>
      </c>
      <c r="R258" s="4">
        <v>-1.5260154600000001E-2</v>
      </c>
      <c r="S258" s="4">
        <v>-5.2900000000000003E-2</v>
      </c>
      <c r="T258" s="4">
        <v>-2.8086749500000001E-2</v>
      </c>
      <c r="U258" s="4">
        <v>8.8000000000000005E-3</v>
      </c>
      <c r="W258" s="4">
        <f t="shared" si="32"/>
        <v>7.2339845399999991E-2</v>
      </c>
      <c r="X258" s="34">
        <f t="shared" si="33"/>
        <v>1.0342414808686904</v>
      </c>
      <c r="Y258" s="17"/>
      <c r="AD258" s="17">
        <f t="shared" ref="AD258:AD321" si="34">INDEX(M258:U258,VLOOKUP($G$1,$A$37:$B$45,2))</f>
        <v>-8.7599999999999997E-2</v>
      </c>
      <c r="AE258" s="17">
        <f t="shared" ref="AE258:AE321" si="35">INDEX(M258:U258,VLOOKUP($C$1,$A$37:$B$45,2))</f>
        <v>-1.5260154600000001E-2</v>
      </c>
    </row>
    <row r="259" spans="12:31" x14ac:dyDescent="0.2">
      <c r="L259" s="39">
        <v>36707</v>
      </c>
      <c r="M259" s="4">
        <v>7.5789999999999996E-2</v>
      </c>
      <c r="N259" s="4">
        <v>2.5499999999999998E-2</v>
      </c>
      <c r="O259" s="4">
        <v>-4.5699999999999998E-2</v>
      </c>
      <c r="P259" s="4">
        <v>0.12920000000000001</v>
      </c>
      <c r="Q259" s="4">
        <v>8.7170961800000002E-2</v>
      </c>
      <c r="R259" s="4">
        <v>2.9219903799999999E-2</v>
      </c>
      <c r="S259" s="4">
        <v>7.9299999999999995E-2</v>
      </c>
      <c r="T259" s="4">
        <v>2.9607561300000002E-2</v>
      </c>
      <c r="U259" s="4">
        <v>-4.07E-2</v>
      </c>
      <c r="W259" s="4">
        <f t="shared" ref="W259:W322" si="36">INDEX(M259:U259,VLOOKUP($C$1,$A$37:$B$45,2))-INDEX(M259:U259,VLOOKUP($G$1,$A$37:$B$45,2))</f>
        <v>-9.9980096200000007E-2</v>
      </c>
      <c r="X259" s="34">
        <f t="shared" si="33"/>
        <v>0.93083791811740824</v>
      </c>
      <c r="Y259" s="17"/>
      <c r="AD259" s="17">
        <f t="shared" si="34"/>
        <v>0.12920000000000001</v>
      </c>
      <c r="AE259" s="17">
        <f t="shared" si="35"/>
        <v>2.9219903799999999E-2</v>
      </c>
    </row>
    <row r="260" spans="12:31" x14ac:dyDescent="0.2">
      <c r="L260" s="39">
        <v>36738</v>
      </c>
      <c r="M260" s="4">
        <v>-4.1689999999999998E-2</v>
      </c>
      <c r="N260" s="4">
        <v>-1.66E-2</v>
      </c>
      <c r="O260" s="4">
        <v>1.2500000000000001E-2</v>
      </c>
      <c r="P260" s="4">
        <v>-8.5699999999999998E-2</v>
      </c>
      <c r="Q260" s="4">
        <v>-3.2172963200000002E-2</v>
      </c>
      <c r="R260" s="4">
        <v>3.3318670600000003E-2</v>
      </c>
      <c r="S260" s="4">
        <v>-4.48E-2</v>
      </c>
      <c r="T260" s="4">
        <v>-1.76751871E-2</v>
      </c>
      <c r="U260" s="4">
        <v>1.3899999999999999E-2</v>
      </c>
      <c r="W260" s="4">
        <f t="shared" si="36"/>
        <v>0.1190186706</v>
      </c>
      <c r="X260" s="34">
        <f t="shared" ref="X260:X323" si="37">X259*(1+W260)</f>
        <v>1.041625009675814</v>
      </c>
      <c r="Y260" s="17"/>
      <c r="AD260" s="17">
        <f t="shared" si="34"/>
        <v>-8.5699999999999998E-2</v>
      </c>
      <c r="AE260" s="17">
        <f t="shared" si="35"/>
        <v>3.3318670600000003E-2</v>
      </c>
    </row>
    <row r="261" spans="12:31" x14ac:dyDescent="0.2">
      <c r="L261" s="39">
        <v>36769</v>
      </c>
      <c r="M261" s="4">
        <v>9.0539999999999995E-2</v>
      </c>
      <c r="N261" s="4">
        <v>7.3999999999999996E-2</v>
      </c>
      <c r="O261" s="4">
        <v>5.5599999999999997E-2</v>
      </c>
      <c r="P261" s="4">
        <v>0.1052</v>
      </c>
      <c r="Q261" s="4">
        <v>7.6300770700000006E-2</v>
      </c>
      <c r="R261" s="4">
        <v>4.4707603700000001E-2</v>
      </c>
      <c r="S261" s="4">
        <v>9.1499999999999998E-2</v>
      </c>
      <c r="T261" s="4">
        <v>7.4162351099999996E-2</v>
      </c>
      <c r="U261" s="4">
        <v>5.4899999999999997E-2</v>
      </c>
      <c r="W261" s="4">
        <f t="shared" si="36"/>
        <v>-6.0492396300000001E-2</v>
      </c>
      <c r="X261" s="34">
        <f t="shared" si="37"/>
        <v>0.97861461679451323</v>
      </c>
      <c r="Y261" s="17"/>
      <c r="AD261" s="17">
        <f t="shared" si="34"/>
        <v>0.1052</v>
      </c>
      <c r="AE261" s="17">
        <f t="shared" si="35"/>
        <v>4.4707603700000001E-2</v>
      </c>
    </row>
    <row r="262" spans="12:31" x14ac:dyDescent="0.2">
      <c r="L262" s="39">
        <v>36799</v>
      </c>
      <c r="M262" s="4">
        <v>-9.4589999999999994E-2</v>
      </c>
      <c r="N262" s="4">
        <v>-4.6399999999999997E-2</v>
      </c>
      <c r="O262" s="4">
        <v>9.1999999999999998E-3</v>
      </c>
      <c r="P262" s="4">
        <v>-4.9700000000000001E-2</v>
      </c>
      <c r="Q262" s="4">
        <v>-2.9390265700000001E-2</v>
      </c>
      <c r="R262" s="4">
        <v>-5.6691913999999998E-3</v>
      </c>
      <c r="S262" s="4">
        <v>-9.1600000000000001E-2</v>
      </c>
      <c r="T262" s="4">
        <v>-4.5277664000000002E-2</v>
      </c>
      <c r="U262" s="4">
        <v>8.2000000000000007E-3</v>
      </c>
      <c r="W262" s="4">
        <f t="shared" si="36"/>
        <v>4.4030808599999999E-2</v>
      </c>
      <c r="X262" s="34">
        <f t="shared" si="37"/>
        <v>1.0217038096797548</v>
      </c>
      <c r="Y262" s="17"/>
      <c r="AD262" s="17">
        <f t="shared" si="34"/>
        <v>-4.9700000000000001E-2</v>
      </c>
      <c r="AE262" s="17">
        <f t="shared" si="35"/>
        <v>-5.6691913999999998E-3</v>
      </c>
    </row>
    <row r="263" spans="12:31" x14ac:dyDescent="0.2">
      <c r="L263" s="39">
        <v>36830</v>
      </c>
      <c r="M263" s="4">
        <v>-4.7320000000000001E-2</v>
      </c>
      <c r="N263" s="4">
        <v>-1.2E-2</v>
      </c>
      <c r="O263" s="4">
        <v>2.46E-2</v>
      </c>
      <c r="P263" s="4">
        <v>-8.1199999999999994E-2</v>
      </c>
      <c r="Q263" s="4">
        <v>-4.4639991300000001E-2</v>
      </c>
      <c r="R263" s="4">
        <v>-3.5500483000000002E-3</v>
      </c>
      <c r="S263" s="4">
        <v>-4.9700000000000001E-2</v>
      </c>
      <c r="T263" s="4">
        <v>-1.42384496E-2</v>
      </c>
      <c r="U263" s="4">
        <v>2.2700000000000001E-2</v>
      </c>
      <c r="W263" s="4">
        <f t="shared" si="36"/>
        <v>7.7649951699999997E-2</v>
      </c>
      <c r="X263" s="34">
        <f t="shared" si="37"/>
        <v>1.1010390611530938</v>
      </c>
      <c r="Y263" s="17"/>
      <c r="AD263" s="17">
        <f t="shared" si="34"/>
        <v>-8.1199999999999994E-2</v>
      </c>
      <c r="AE263" s="17">
        <f t="shared" si="35"/>
        <v>-3.5500483000000002E-3</v>
      </c>
    </row>
    <row r="264" spans="12:31" x14ac:dyDescent="0.2">
      <c r="L264" s="39">
        <v>36860</v>
      </c>
      <c r="M264" s="4">
        <v>-0.14741000000000001</v>
      </c>
      <c r="N264" s="4">
        <v>-9.1499999999999998E-2</v>
      </c>
      <c r="O264" s="4">
        <v>-3.7100000000000001E-2</v>
      </c>
      <c r="P264" s="4">
        <v>-0.18160000000000001</v>
      </c>
      <c r="Q264" s="4">
        <v>-0.1026512892</v>
      </c>
      <c r="R264" s="4">
        <v>-2.03570904E-2</v>
      </c>
      <c r="S264" s="4">
        <v>-0.1497</v>
      </c>
      <c r="T264" s="4">
        <v>-9.2171617799999994E-2</v>
      </c>
      <c r="U264" s="4">
        <v>-3.61E-2</v>
      </c>
      <c r="W264" s="4">
        <f t="shared" si="36"/>
        <v>0.16124290960000001</v>
      </c>
      <c r="X264" s="34">
        <f t="shared" si="37"/>
        <v>1.2785738029566711</v>
      </c>
      <c r="Y264" s="17"/>
      <c r="AD264" s="17">
        <f t="shared" si="34"/>
        <v>-0.18160000000000001</v>
      </c>
      <c r="AE264" s="17">
        <f t="shared" si="35"/>
        <v>-2.03570904E-2</v>
      </c>
    </row>
    <row r="265" spans="12:31" x14ac:dyDescent="0.2">
      <c r="L265" s="39">
        <v>36891</v>
      </c>
      <c r="M265" s="4">
        <v>-3.1640000000000001E-2</v>
      </c>
      <c r="N265" s="4">
        <v>1.21E-2</v>
      </c>
      <c r="O265" s="4">
        <v>5.0099999999999999E-2</v>
      </c>
      <c r="P265" s="4">
        <v>6.1199999999999997E-2</v>
      </c>
      <c r="Q265" s="4">
        <v>8.5882500599999995E-2</v>
      </c>
      <c r="R265" s="4">
        <v>0.1074486583</v>
      </c>
      <c r="S265" s="4">
        <v>-2.5700000000000001E-2</v>
      </c>
      <c r="T265" s="4">
        <v>1.6805062999999999E-2</v>
      </c>
      <c r="U265" s="4">
        <v>5.3699999999999998E-2</v>
      </c>
      <c r="W265" s="4">
        <f t="shared" si="36"/>
        <v>4.6248658300000002E-2</v>
      </c>
      <c r="X265" s="34">
        <f t="shared" si="37"/>
        <v>1.3377061258809455</v>
      </c>
      <c r="Y265" s="17"/>
      <c r="AD265" s="17">
        <f t="shared" si="34"/>
        <v>6.1199999999999997E-2</v>
      </c>
      <c r="AE265" s="17">
        <f t="shared" si="35"/>
        <v>0.1074486583</v>
      </c>
    </row>
    <row r="266" spans="12:31" x14ac:dyDescent="0.2">
      <c r="L266" s="39">
        <v>36922</v>
      </c>
      <c r="M266" s="4">
        <v>6.9089999999999999E-2</v>
      </c>
      <c r="N266" s="4">
        <v>3.2899999999999999E-2</v>
      </c>
      <c r="O266" s="4">
        <v>3.8E-3</v>
      </c>
      <c r="P266" s="4">
        <v>8.09E-2</v>
      </c>
      <c r="Q266" s="4">
        <v>5.20632834E-2</v>
      </c>
      <c r="R266" s="4">
        <v>2.7602595899999999E-2</v>
      </c>
      <c r="S266" s="4">
        <v>6.9900000000000004E-2</v>
      </c>
      <c r="T266" s="4">
        <v>3.4208774999999997E-2</v>
      </c>
      <c r="U266" s="4">
        <v>5.4000000000000003E-3</v>
      </c>
      <c r="W266" s="4">
        <f t="shared" si="36"/>
        <v>-5.3297404100000001E-2</v>
      </c>
      <c r="X266" s="34">
        <f t="shared" si="37"/>
        <v>1.2664098619228232</v>
      </c>
      <c r="Y266" s="17"/>
      <c r="AD266" s="17">
        <f t="shared" si="34"/>
        <v>8.09E-2</v>
      </c>
      <c r="AE266" s="17">
        <f t="shared" si="35"/>
        <v>2.7602595899999999E-2</v>
      </c>
    </row>
    <row r="267" spans="12:31" x14ac:dyDescent="0.2">
      <c r="L267" s="39">
        <v>36950</v>
      </c>
      <c r="M267" s="4">
        <v>-0.16977</v>
      </c>
      <c r="N267" s="4">
        <v>-9.3299999999999994E-2</v>
      </c>
      <c r="O267" s="4">
        <v>-2.7799999999999998E-2</v>
      </c>
      <c r="P267" s="4">
        <v>-0.1371</v>
      </c>
      <c r="Q267" s="4">
        <v>-6.5614309199999998E-2</v>
      </c>
      <c r="R267" s="4">
        <v>-1.3806449E-3</v>
      </c>
      <c r="S267" s="4">
        <v>-0.16750000000000001</v>
      </c>
      <c r="T267" s="4">
        <v>-9.1367893800000002E-2</v>
      </c>
      <c r="U267" s="4">
        <v>-2.5999999999999999E-2</v>
      </c>
      <c r="W267" s="4">
        <f t="shared" si="36"/>
        <v>0.13571935509999999</v>
      </c>
      <c r="X267" s="34">
        <f t="shared" si="37"/>
        <v>1.4382861916752689</v>
      </c>
      <c r="Y267" s="17"/>
      <c r="AD267" s="17">
        <f t="shared" si="34"/>
        <v>-0.1371</v>
      </c>
      <c r="AE267" s="17">
        <f t="shared" si="35"/>
        <v>-1.3806449E-3</v>
      </c>
    </row>
    <row r="268" spans="12:31" x14ac:dyDescent="0.2">
      <c r="L268" s="39">
        <v>36981</v>
      </c>
      <c r="M268" s="4">
        <v>-0.10882</v>
      </c>
      <c r="N268" s="4">
        <v>-6.6400000000000001E-2</v>
      </c>
      <c r="O268" s="4">
        <v>-3.5299999999999998E-2</v>
      </c>
      <c r="P268" s="4">
        <v>-9.0899999999999995E-2</v>
      </c>
      <c r="Q268" s="4">
        <v>-4.8915947899999999E-2</v>
      </c>
      <c r="R268" s="4">
        <v>-1.6038865199999999E-2</v>
      </c>
      <c r="S268" s="4">
        <v>-0.1075</v>
      </c>
      <c r="T268" s="4">
        <v>-6.5185896899999998E-2</v>
      </c>
      <c r="U268" s="4">
        <v>-3.4000000000000002E-2</v>
      </c>
      <c r="W268" s="4">
        <f t="shared" si="36"/>
        <v>7.4861134799999993E-2</v>
      </c>
      <c r="X268" s="34">
        <f t="shared" si="37"/>
        <v>1.5459579281512497</v>
      </c>
      <c r="Y268" s="17"/>
      <c r="AD268" s="17">
        <f t="shared" si="34"/>
        <v>-9.0899999999999995E-2</v>
      </c>
      <c r="AE268" s="17">
        <f t="shared" si="35"/>
        <v>-1.6038865199999999E-2</v>
      </c>
    </row>
    <row r="269" spans="12:31" x14ac:dyDescent="0.2">
      <c r="L269" s="39">
        <v>37011</v>
      </c>
      <c r="M269" s="4">
        <v>0.12647</v>
      </c>
      <c r="N269" s="4">
        <v>8.0299999999999996E-2</v>
      </c>
      <c r="O269" s="4">
        <v>4.9000000000000002E-2</v>
      </c>
      <c r="P269" s="4">
        <v>0.12239999999999999</v>
      </c>
      <c r="Q269" s="4">
        <v>7.8229657499999994E-2</v>
      </c>
      <c r="R269" s="4">
        <v>4.62863315E-2</v>
      </c>
      <c r="S269" s="4">
        <v>0.12620000000000001</v>
      </c>
      <c r="T269" s="4">
        <v>8.0195196600000004E-2</v>
      </c>
      <c r="U269" s="4">
        <v>4.8800000000000003E-2</v>
      </c>
      <c r="W269" s="4">
        <f t="shared" si="36"/>
        <v>-7.6113668499999995E-2</v>
      </c>
      <c r="X269" s="34">
        <f t="shared" si="37"/>
        <v>1.4282893988929986</v>
      </c>
      <c r="Y269" s="17"/>
      <c r="AD269" s="17">
        <f t="shared" si="34"/>
        <v>0.12239999999999999</v>
      </c>
      <c r="AE269" s="17">
        <f t="shared" si="35"/>
        <v>4.62863315E-2</v>
      </c>
    </row>
    <row r="270" spans="12:31" x14ac:dyDescent="0.2">
      <c r="L270" s="39">
        <v>37042</v>
      </c>
      <c r="M270" s="4">
        <v>-1.472E-2</v>
      </c>
      <c r="N270" s="4">
        <v>6.7999999999999996E-3</v>
      </c>
      <c r="O270" s="4">
        <v>2.2499999999999999E-2</v>
      </c>
      <c r="P270" s="4">
        <v>2.3199999999999998E-2</v>
      </c>
      <c r="Q270" s="4">
        <v>2.45796829E-2</v>
      </c>
      <c r="R270" s="4">
        <v>2.5714687399999998E-2</v>
      </c>
      <c r="S270" s="4">
        <v>-1.1900000000000001E-2</v>
      </c>
      <c r="T270" s="4">
        <v>8.0314449999999999E-3</v>
      </c>
      <c r="U270" s="4">
        <v>2.2700000000000001E-2</v>
      </c>
      <c r="W270" s="4">
        <f t="shared" si="36"/>
        <v>2.5146874E-3</v>
      </c>
      <c r="X270" s="34">
        <f t="shared" si="37"/>
        <v>1.4318811002479483</v>
      </c>
      <c r="Y270" s="17"/>
      <c r="AD270" s="17">
        <f t="shared" si="34"/>
        <v>2.3199999999999998E-2</v>
      </c>
      <c r="AE270" s="17">
        <f t="shared" si="35"/>
        <v>2.5714687399999998E-2</v>
      </c>
    </row>
    <row r="271" spans="12:31" x14ac:dyDescent="0.2">
      <c r="L271" s="39">
        <v>37072</v>
      </c>
      <c r="M271" s="4">
        <v>-2.316E-2</v>
      </c>
      <c r="N271" s="4">
        <v>-2.2599999999999999E-2</v>
      </c>
      <c r="O271" s="4">
        <v>-2.2200000000000001E-2</v>
      </c>
      <c r="P271" s="4">
        <v>2.7300000000000001E-2</v>
      </c>
      <c r="Q271" s="4">
        <v>3.45294368E-2</v>
      </c>
      <c r="R271" s="4">
        <v>4.0234763399999998E-2</v>
      </c>
      <c r="S271" s="4">
        <v>-1.9300000000000001E-2</v>
      </c>
      <c r="T271" s="4">
        <v>-1.8439004299999999E-2</v>
      </c>
      <c r="U271" s="4">
        <v>-1.78E-2</v>
      </c>
      <c r="W271" s="4">
        <f t="shared" si="36"/>
        <v>1.2934763399999997E-2</v>
      </c>
      <c r="X271" s="34">
        <f t="shared" si="37"/>
        <v>1.4504021434965875</v>
      </c>
      <c r="Y271" s="17"/>
      <c r="AD271" s="17">
        <f t="shared" si="34"/>
        <v>2.7300000000000001E-2</v>
      </c>
      <c r="AE271" s="17">
        <f t="shared" si="35"/>
        <v>4.0234763399999998E-2</v>
      </c>
    </row>
    <row r="272" spans="12:31" x14ac:dyDescent="0.2">
      <c r="L272" s="39">
        <v>37103</v>
      </c>
      <c r="M272" s="4">
        <v>-2.4989999999999998E-2</v>
      </c>
      <c r="N272" s="4">
        <v>-1.37E-2</v>
      </c>
      <c r="O272" s="4">
        <v>-2.0999999999999999E-3</v>
      </c>
      <c r="P272" s="4">
        <v>-8.5300000000000001E-2</v>
      </c>
      <c r="Q272" s="4">
        <v>-5.4129238900000001E-2</v>
      </c>
      <c r="R272" s="4">
        <v>-2.24248924E-2</v>
      </c>
      <c r="S272" s="4">
        <v>-2.92E-2</v>
      </c>
      <c r="T272" s="4">
        <v>-1.6480658200000001E-2</v>
      </c>
      <c r="U272" s="4">
        <v>-3.5000000000000001E-3</v>
      </c>
      <c r="W272" s="4">
        <f t="shared" si="36"/>
        <v>6.2875107600000008E-2</v>
      </c>
      <c r="X272" s="34">
        <f t="shared" si="37"/>
        <v>1.5415963343322061</v>
      </c>
      <c r="Y272" s="17"/>
      <c r="AD272" s="17">
        <f t="shared" si="34"/>
        <v>-8.5300000000000001E-2</v>
      </c>
      <c r="AE272" s="17">
        <f t="shared" si="35"/>
        <v>-2.24248924E-2</v>
      </c>
    </row>
    <row r="273" spans="12:31" x14ac:dyDescent="0.2">
      <c r="L273" s="39">
        <v>37134</v>
      </c>
      <c r="M273" s="4">
        <v>-8.1769999999999995E-2</v>
      </c>
      <c r="N273" s="4">
        <v>-6.0900000000000003E-2</v>
      </c>
      <c r="O273" s="4">
        <v>-4.0099999999999997E-2</v>
      </c>
      <c r="P273" s="4">
        <v>-6.25E-2</v>
      </c>
      <c r="Q273" s="4">
        <v>-3.2298565299999998E-2</v>
      </c>
      <c r="R273" s="4">
        <v>-3.4642750000000002E-3</v>
      </c>
      <c r="S273" s="4">
        <v>-8.0500000000000002E-2</v>
      </c>
      <c r="T273" s="4">
        <v>-5.9036450800000001E-2</v>
      </c>
      <c r="U273" s="4">
        <v>-3.7600000000000001E-2</v>
      </c>
      <c r="W273" s="4">
        <f t="shared" si="36"/>
        <v>5.9035724999999997E-2</v>
      </c>
      <c r="X273" s="34">
        <f t="shared" si="37"/>
        <v>1.6326055915868503</v>
      </c>
      <c r="Y273" s="17"/>
      <c r="AD273" s="17">
        <f t="shared" si="34"/>
        <v>-6.25E-2</v>
      </c>
      <c r="AE273" s="17">
        <f t="shared" si="35"/>
        <v>-3.4642750000000002E-3</v>
      </c>
    </row>
    <row r="274" spans="12:31" x14ac:dyDescent="0.2">
      <c r="L274" s="39">
        <v>37164</v>
      </c>
      <c r="M274" s="4">
        <v>-9.9839999999999998E-2</v>
      </c>
      <c r="N274" s="4">
        <v>-8.48E-2</v>
      </c>
      <c r="O274" s="4">
        <v>-7.0400000000000004E-2</v>
      </c>
      <c r="P274" s="4">
        <v>-0.16139999999999999</v>
      </c>
      <c r="Q274" s="4">
        <v>-0.13461257430000001</v>
      </c>
      <c r="R274" s="4">
        <v>-0.11039004600000001</v>
      </c>
      <c r="S274" s="4">
        <v>-0.10390000000000001</v>
      </c>
      <c r="T274" s="4">
        <v>-8.8224939200000005E-2</v>
      </c>
      <c r="U274" s="4">
        <v>-7.3200000000000001E-2</v>
      </c>
      <c r="W274" s="4">
        <f t="shared" si="36"/>
        <v>5.1009953999999982E-2</v>
      </c>
      <c r="X274" s="34">
        <f t="shared" si="37"/>
        <v>1.7158847277138383</v>
      </c>
      <c r="Y274" s="17"/>
      <c r="AD274" s="17">
        <f t="shared" si="34"/>
        <v>-0.16139999999999999</v>
      </c>
      <c r="AE274" s="17">
        <f t="shared" si="35"/>
        <v>-0.11039004600000001</v>
      </c>
    </row>
    <row r="275" spans="12:31" x14ac:dyDescent="0.2">
      <c r="L275" s="39">
        <v>37195</v>
      </c>
      <c r="M275" s="4">
        <v>5.246E-2</v>
      </c>
      <c r="N275" s="4">
        <v>2.0799999999999999E-2</v>
      </c>
      <c r="O275" s="4">
        <v>-8.6E-3</v>
      </c>
      <c r="P275" s="4">
        <v>9.6199999999999994E-2</v>
      </c>
      <c r="Q275" s="4">
        <v>5.8520457900000003E-2</v>
      </c>
      <c r="R275" s="4">
        <v>2.6118777900000001E-2</v>
      </c>
      <c r="S275" s="4">
        <v>5.5199999999999999E-2</v>
      </c>
      <c r="T275" s="4">
        <v>2.32660469E-2</v>
      </c>
      <c r="U275" s="4">
        <v>-6.3E-3</v>
      </c>
      <c r="W275" s="4">
        <f t="shared" si="36"/>
        <v>-7.0081222099999993E-2</v>
      </c>
      <c r="X275" s="34">
        <f t="shared" si="37"/>
        <v>1.5956334290129268</v>
      </c>
      <c r="Y275" s="17"/>
      <c r="AD275" s="17">
        <f t="shared" si="34"/>
        <v>9.6199999999999994E-2</v>
      </c>
      <c r="AE275" s="17">
        <f t="shared" si="35"/>
        <v>2.6118777900000001E-2</v>
      </c>
    </row>
    <row r="276" spans="12:31" x14ac:dyDescent="0.2">
      <c r="L276" s="39">
        <v>37225</v>
      </c>
      <c r="M276" s="4">
        <v>9.6070000000000003E-2</v>
      </c>
      <c r="N276" s="4">
        <v>7.6999999999999999E-2</v>
      </c>
      <c r="O276" s="4">
        <v>5.8099999999999999E-2</v>
      </c>
      <c r="P276" s="4">
        <v>8.3500000000000005E-2</v>
      </c>
      <c r="Q276" s="4">
        <v>7.7416787599999995E-2</v>
      </c>
      <c r="R276" s="4">
        <v>7.1855704699999995E-2</v>
      </c>
      <c r="S276" s="4">
        <v>9.5200000000000007E-2</v>
      </c>
      <c r="T276" s="4">
        <v>7.7023126999999997E-2</v>
      </c>
      <c r="U276" s="4">
        <v>5.91E-2</v>
      </c>
      <c r="W276" s="4">
        <f t="shared" si="36"/>
        <v>-1.164429530000001E-2</v>
      </c>
      <c r="X276" s="34">
        <f t="shared" si="37"/>
        <v>1.5770534021749487</v>
      </c>
      <c r="Y276" s="17"/>
      <c r="AD276" s="17">
        <f t="shared" si="34"/>
        <v>8.3500000000000005E-2</v>
      </c>
      <c r="AE276" s="17">
        <f t="shared" si="35"/>
        <v>7.1855704699999995E-2</v>
      </c>
    </row>
    <row r="277" spans="12:31" x14ac:dyDescent="0.2">
      <c r="L277" s="39">
        <v>37256</v>
      </c>
      <c r="M277" s="4">
        <v>-1.8799999999999999E-3</v>
      </c>
      <c r="N277" s="4">
        <v>1.0699999999999999E-2</v>
      </c>
      <c r="O277" s="4">
        <v>2.3599999999999999E-2</v>
      </c>
      <c r="P277" s="4">
        <v>6.2300000000000001E-2</v>
      </c>
      <c r="Q277" s="4">
        <v>6.17234194E-2</v>
      </c>
      <c r="R277" s="4">
        <v>6.1225768E-2</v>
      </c>
      <c r="S277" s="4">
        <v>2.3E-3</v>
      </c>
      <c r="T277" s="4">
        <v>1.40949556E-2</v>
      </c>
      <c r="U277" s="4">
        <v>2.6200000000000001E-2</v>
      </c>
      <c r="W277" s="4">
        <f t="shared" si="36"/>
        <v>-1.0742320000000014E-3</v>
      </c>
      <c r="X277" s="34">
        <f t="shared" si="37"/>
        <v>1.5753592809446235</v>
      </c>
      <c r="Y277" s="17"/>
      <c r="AD277" s="17">
        <f t="shared" si="34"/>
        <v>6.2300000000000001E-2</v>
      </c>
      <c r="AE277" s="17">
        <f t="shared" si="35"/>
        <v>6.1225768E-2</v>
      </c>
    </row>
    <row r="278" spans="12:31" x14ac:dyDescent="0.2">
      <c r="L278" s="39">
        <v>37287</v>
      </c>
      <c r="M278" s="4">
        <v>-1.7670000000000002E-2</v>
      </c>
      <c r="N278" s="4">
        <v>-1.2699999999999999E-2</v>
      </c>
      <c r="O278" s="4">
        <v>-7.7000000000000002E-3</v>
      </c>
      <c r="P278" s="4">
        <v>-3.56E-2</v>
      </c>
      <c r="Q278" s="4">
        <v>-1.04011811E-2</v>
      </c>
      <c r="R278" s="4">
        <v>1.3273738300000001E-2</v>
      </c>
      <c r="S278" s="4">
        <v>-1.89E-2</v>
      </c>
      <c r="T278" s="4">
        <v>-1.2539706499999999E-2</v>
      </c>
      <c r="U278" s="4">
        <v>-6.1999999999999998E-3</v>
      </c>
      <c r="W278" s="4">
        <f t="shared" si="36"/>
        <v>4.8873738299999997E-2</v>
      </c>
      <c r="X278" s="34">
        <f t="shared" si="37"/>
        <v>1.6523529781699873</v>
      </c>
      <c r="Y278" s="17"/>
      <c r="AD278" s="17">
        <f t="shared" si="34"/>
        <v>-3.56E-2</v>
      </c>
      <c r="AE278" s="17">
        <f t="shared" si="35"/>
        <v>1.3273738300000001E-2</v>
      </c>
    </row>
    <row r="279" spans="12:31" x14ac:dyDescent="0.2">
      <c r="L279" s="39">
        <v>37315</v>
      </c>
      <c r="M279" s="4">
        <v>-4.1500000000000002E-2</v>
      </c>
      <c r="N279" s="4">
        <v>-1.9900000000000001E-2</v>
      </c>
      <c r="O279" s="4">
        <v>1.6000000000000001E-3</v>
      </c>
      <c r="P279" s="4">
        <v>-6.4699999999999994E-2</v>
      </c>
      <c r="Q279" s="4">
        <v>-2.7406611899999999E-2</v>
      </c>
      <c r="R279" s="4">
        <v>6.0884511000000004E-3</v>
      </c>
      <c r="S279" s="4">
        <v>-4.3099999999999999E-2</v>
      </c>
      <c r="T279" s="4">
        <v>-2.0449070900000001E-2</v>
      </c>
      <c r="U279" s="4">
        <v>1.9E-3</v>
      </c>
      <c r="W279" s="4">
        <f t="shared" si="36"/>
        <v>7.0788451099999997E-2</v>
      </c>
      <c r="X279" s="34">
        <f t="shared" si="37"/>
        <v>1.7693204861651128</v>
      </c>
      <c r="Y279" s="17"/>
      <c r="AD279" s="17">
        <f t="shared" si="34"/>
        <v>-6.4699999999999994E-2</v>
      </c>
      <c r="AE279" s="17">
        <f t="shared" si="35"/>
        <v>6.0884511000000004E-3</v>
      </c>
    </row>
    <row r="280" spans="12:31" x14ac:dyDescent="0.2">
      <c r="L280" s="39">
        <v>37346</v>
      </c>
      <c r="M280" s="4">
        <v>3.4590000000000003E-2</v>
      </c>
      <c r="N280" s="4">
        <v>4.1099999999999998E-2</v>
      </c>
      <c r="O280" s="4">
        <v>4.7300000000000002E-2</v>
      </c>
      <c r="P280" s="4">
        <v>8.6900000000000005E-2</v>
      </c>
      <c r="Q280" s="4">
        <v>8.0372153500000001E-2</v>
      </c>
      <c r="R280" s="4">
        <v>7.4890082100000005E-2</v>
      </c>
      <c r="S280" s="4">
        <v>3.7999999999999999E-2</v>
      </c>
      <c r="T280" s="4">
        <v>4.3845333200000003E-2</v>
      </c>
      <c r="U280" s="4">
        <v>4.9399999999999999E-2</v>
      </c>
      <c r="W280" s="4">
        <f t="shared" si="36"/>
        <v>-1.20099179E-2</v>
      </c>
      <c r="X280" s="34">
        <f t="shared" si="37"/>
        <v>1.7480710923874818</v>
      </c>
      <c r="Y280" s="17"/>
      <c r="AD280" s="17">
        <f t="shared" si="34"/>
        <v>8.6900000000000005E-2</v>
      </c>
      <c r="AE280" s="17">
        <f t="shared" si="35"/>
        <v>7.4890082100000005E-2</v>
      </c>
    </row>
    <row r="281" spans="12:31" x14ac:dyDescent="0.2">
      <c r="L281" s="39">
        <v>37376</v>
      </c>
      <c r="M281" s="4">
        <v>-8.1619999999999998E-2</v>
      </c>
      <c r="N281" s="4">
        <v>-5.7299999999999997E-2</v>
      </c>
      <c r="O281" s="4">
        <v>-3.4299999999999997E-2</v>
      </c>
      <c r="P281" s="4">
        <v>-2.1600000000000001E-2</v>
      </c>
      <c r="Q281" s="4">
        <v>9.1134309000000004E-3</v>
      </c>
      <c r="R281" s="4">
        <v>3.5201217700000002E-2</v>
      </c>
      <c r="S281" s="4">
        <v>-7.7499999999999999E-2</v>
      </c>
      <c r="T281" s="4">
        <v>-5.2464343199999999E-2</v>
      </c>
      <c r="U281" s="4">
        <v>-2.9000000000000001E-2</v>
      </c>
      <c r="W281" s="4">
        <f t="shared" si="36"/>
        <v>5.6801217700000003E-2</v>
      </c>
      <c r="X281" s="34">
        <f t="shared" si="37"/>
        <v>1.8473636590612599</v>
      </c>
      <c r="Y281" s="17"/>
      <c r="AD281" s="17">
        <f t="shared" si="34"/>
        <v>-2.1600000000000001E-2</v>
      </c>
      <c r="AE281" s="17">
        <f t="shared" si="35"/>
        <v>3.5201217700000002E-2</v>
      </c>
    </row>
    <row r="282" spans="12:31" x14ac:dyDescent="0.2">
      <c r="L282" s="39">
        <v>37407</v>
      </c>
      <c r="M282" s="4">
        <v>-2.419E-2</v>
      </c>
      <c r="N282" s="4">
        <v>-8.8000000000000005E-3</v>
      </c>
      <c r="O282" s="4">
        <v>5.0000000000000001E-3</v>
      </c>
      <c r="P282" s="4">
        <v>-5.8500000000000003E-2</v>
      </c>
      <c r="Q282" s="4">
        <v>-4.4381786800000003E-2</v>
      </c>
      <c r="R282" s="4">
        <v>-3.3073279499999997E-2</v>
      </c>
      <c r="S282" s="4">
        <v>-2.6700000000000002E-2</v>
      </c>
      <c r="T282" s="4">
        <v>-1.15859281E-2</v>
      </c>
      <c r="U282" s="4">
        <v>1.9E-3</v>
      </c>
      <c r="W282" s="4">
        <f t="shared" si="36"/>
        <v>2.5426720500000007E-2</v>
      </c>
      <c r="X282" s="34">
        <f t="shared" si="37"/>
        <v>1.8943360584820679</v>
      </c>
      <c r="Y282" s="17"/>
      <c r="AD282" s="17">
        <f t="shared" si="34"/>
        <v>-5.8500000000000003E-2</v>
      </c>
      <c r="AE282" s="17">
        <f t="shared" si="35"/>
        <v>-3.3073279499999997E-2</v>
      </c>
    </row>
    <row r="283" spans="12:31" x14ac:dyDescent="0.2">
      <c r="L283" s="39">
        <v>37437</v>
      </c>
      <c r="M283" s="4">
        <v>-9.2499999999999999E-2</v>
      </c>
      <c r="N283" s="4">
        <v>-7.3800000000000004E-2</v>
      </c>
      <c r="O283" s="4">
        <v>-5.74E-2</v>
      </c>
      <c r="P283" s="4">
        <v>-8.48E-2</v>
      </c>
      <c r="Q283" s="4">
        <v>-4.9617745800000002E-2</v>
      </c>
      <c r="R283" s="4">
        <v>-2.2140044000000001E-2</v>
      </c>
      <c r="S283" s="4">
        <v>-9.1999999999999998E-2</v>
      </c>
      <c r="T283" s="4">
        <v>-7.1984464900000003E-2</v>
      </c>
      <c r="U283" s="4">
        <v>-5.4600000000000003E-2</v>
      </c>
      <c r="W283" s="4">
        <f t="shared" si="36"/>
        <v>6.2659956000000003E-2</v>
      </c>
      <c r="X283" s="34">
        <f t="shared" si="37"/>
        <v>2.013035072555768</v>
      </c>
      <c r="Y283" s="17"/>
      <c r="AD283" s="17">
        <f t="shared" si="34"/>
        <v>-8.48E-2</v>
      </c>
      <c r="AE283" s="17">
        <f t="shared" si="35"/>
        <v>-2.2140044000000001E-2</v>
      </c>
    </row>
    <row r="284" spans="12:31" x14ac:dyDescent="0.2">
      <c r="L284" s="39">
        <v>37468</v>
      </c>
      <c r="M284" s="4">
        <v>-5.4980000000000001E-2</v>
      </c>
      <c r="N284" s="4">
        <v>-7.3999999999999996E-2</v>
      </c>
      <c r="O284" s="4">
        <v>-9.2999999999999999E-2</v>
      </c>
      <c r="P284" s="4">
        <v>-0.1537</v>
      </c>
      <c r="Q284" s="4">
        <v>-0.1510304988</v>
      </c>
      <c r="R284" s="4">
        <v>-0.14857792919999999</v>
      </c>
      <c r="S284" s="4">
        <v>-6.1800000000000001E-2</v>
      </c>
      <c r="T284" s="4">
        <v>-7.9503163599999996E-2</v>
      </c>
      <c r="U284" s="4">
        <v>-9.7100000000000006E-2</v>
      </c>
      <c r="W284" s="4">
        <f t="shared" si="36"/>
        <v>5.122070800000017E-3</v>
      </c>
      <c r="X284" s="34">
        <f t="shared" si="37"/>
        <v>2.0233459807202818</v>
      </c>
      <c r="Y284" s="17"/>
      <c r="AD284" s="17">
        <f t="shared" si="34"/>
        <v>-0.1537</v>
      </c>
      <c r="AE284" s="17">
        <f t="shared" si="35"/>
        <v>-0.14857792919999999</v>
      </c>
    </row>
    <row r="285" spans="12:31" x14ac:dyDescent="0.2">
      <c r="L285" s="39">
        <v>37499</v>
      </c>
      <c r="M285" s="4">
        <v>2.99E-3</v>
      </c>
      <c r="N285" s="4">
        <v>5.1999999999999998E-3</v>
      </c>
      <c r="O285" s="4">
        <v>7.4999999999999997E-3</v>
      </c>
      <c r="P285" s="4">
        <v>-5.0000000000000001E-4</v>
      </c>
      <c r="Q285" s="4">
        <v>-2.5466412000000002E-3</v>
      </c>
      <c r="R285" s="4">
        <v>-4.4439787999999997E-3</v>
      </c>
      <c r="S285" s="4">
        <v>2.8E-3</v>
      </c>
      <c r="T285" s="4">
        <v>4.7239678000000002E-3</v>
      </c>
      <c r="U285" s="4">
        <v>6.7000000000000002E-3</v>
      </c>
      <c r="W285" s="4">
        <f t="shared" si="36"/>
        <v>-3.9439787999999993E-3</v>
      </c>
      <c r="X285" s="34">
        <f t="shared" si="37"/>
        <v>2.0153659470672558</v>
      </c>
      <c r="Y285" s="17"/>
      <c r="AD285" s="17">
        <f t="shared" si="34"/>
        <v>-5.0000000000000001E-4</v>
      </c>
      <c r="AE285" s="17">
        <f t="shared" si="35"/>
        <v>-4.4439787999999997E-3</v>
      </c>
    </row>
    <row r="286" spans="12:31" x14ac:dyDescent="0.2">
      <c r="L286" s="39">
        <v>37529</v>
      </c>
      <c r="M286" s="4">
        <v>-0.10373</v>
      </c>
      <c r="N286" s="4">
        <v>-0.1074</v>
      </c>
      <c r="O286" s="4">
        <v>-0.11119999999999999</v>
      </c>
      <c r="P286" s="4">
        <v>-7.22E-2</v>
      </c>
      <c r="Q286" s="4">
        <v>-7.1813836199999995E-2</v>
      </c>
      <c r="R286" s="4">
        <v>-7.1431040700000004E-2</v>
      </c>
      <c r="S286" s="4">
        <v>-0.1018</v>
      </c>
      <c r="T286" s="4">
        <v>-0.10507053130000001</v>
      </c>
      <c r="U286" s="4">
        <v>-0.1085</v>
      </c>
      <c r="W286" s="4">
        <f t="shared" si="36"/>
        <v>7.6895929999999668E-4</v>
      </c>
      <c r="X286" s="34">
        <f t="shared" si="37"/>
        <v>2.0169156814551563</v>
      </c>
      <c r="Y286" s="17"/>
      <c r="AD286" s="17">
        <f t="shared" si="34"/>
        <v>-7.22E-2</v>
      </c>
      <c r="AE286" s="17">
        <f t="shared" si="35"/>
        <v>-7.1431040700000004E-2</v>
      </c>
    </row>
    <row r="287" spans="12:31" x14ac:dyDescent="0.2">
      <c r="L287" s="39">
        <v>37560</v>
      </c>
      <c r="M287" s="4">
        <v>9.1730000000000006E-2</v>
      </c>
      <c r="N287" s="4">
        <v>8.3099999999999993E-2</v>
      </c>
      <c r="O287" s="4">
        <v>7.4099999999999999E-2</v>
      </c>
      <c r="P287" s="4">
        <v>5.0599999999999999E-2</v>
      </c>
      <c r="Q287" s="4">
        <v>3.2062083999999998E-2</v>
      </c>
      <c r="R287" s="4">
        <v>1.50437492E-2</v>
      </c>
      <c r="S287" s="4">
        <v>8.9099999999999999E-2</v>
      </c>
      <c r="T287" s="4">
        <v>7.9626518300000004E-2</v>
      </c>
      <c r="U287" s="4">
        <v>6.9800000000000001E-2</v>
      </c>
      <c r="W287" s="4">
        <f t="shared" si="36"/>
        <v>-3.5556250800000001E-2</v>
      </c>
      <c r="X287" s="34">
        <f t="shared" si="37"/>
        <v>1.9452017216428839</v>
      </c>
      <c r="Y287" s="17"/>
      <c r="AD287" s="17">
        <f t="shared" si="34"/>
        <v>5.0599999999999999E-2</v>
      </c>
      <c r="AE287" s="17">
        <f t="shared" si="35"/>
        <v>1.50437492E-2</v>
      </c>
    </row>
    <row r="288" spans="12:31" x14ac:dyDescent="0.2">
      <c r="L288" s="39">
        <v>37590</v>
      </c>
      <c r="M288" s="4">
        <v>5.4309999999999997E-2</v>
      </c>
      <c r="N288" s="4">
        <v>5.8500000000000003E-2</v>
      </c>
      <c r="O288" s="4">
        <v>6.3E-2</v>
      </c>
      <c r="P288" s="4">
        <v>9.9099999999999994E-2</v>
      </c>
      <c r="Q288" s="4">
        <v>8.9243717599999994E-2</v>
      </c>
      <c r="R288" s="4">
        <v>7.9799640000000005E-2</v>
      </c>
      <c r="S288" s="4">
        <v>5.7099999999999998E-2</v>
      </c>
      <c r="T288" s="4">
        <v>6.0511379300000001E-2</v>
      </c>
      <c r="U288" s="4">
        <v>6.4100000000000004E-2</v>
      </c>
      <c r="W288" s="4">
        <f t="shared" si="36"/>
        <v>-1.9300359999999989E-2</v>
      </c>
      <c r="X288" s="34">
        <f t="shared" si="37"/>
        <v>1.9076586281425563</v>
      </c>
      <c r="Y288" s="17"/>
      <c r="AD288" s="17">
        <f t="shared" si="34"/>
        <v>9.9099999999999994E-2</v>
      </c>
      <c r="AE288" s="17">
        <f t="shared" si="35"/>
        <v>7.9799640000000005E-2</v>
      </c>
    </row>
    <row r="289" spans="12:31" x14ac:dyDescent="0.2">
      <c r="L289" s="39">
        <v>37621</v>
      </c>
      <c r="M289" s="4">
        <v>-6.9075999999999999E-2</v>
      </c>
      <c r="N289" s="4">
        <v>-5.6599999999999998E-2</v>
      </c>
      <c r="O289" s="4">
        <v>-4.3400000000000001E-2</v>
      </c>
      <c r="P289" s="4">
        <v>-6.9000000000000006E-2</v>
      </c>
      <c r="Q289" s="4">
        <v>-5.56792791E-2</v>
      </c>
      <c r="R289" s="4">
        <v>-4.2726923399999998E-2</v>
      </c>
      <c r="S289" s="4">
        <v>-6.9099999999999995E-2</v>
      </c>
      <c r="T289" s="4">
        <v>-5.6535236400000001E-2</v>
      </c>
      <c r="U289" s="4">
        <v>-4.3400000000000001E-2</v>
      </c>
      <c r="W289" s="4">
        <f t="shared" si="36"/>
        <v>2.6273076600000007E-2</v>
      </c>
      <c r="X289" s="34">
        <f t="shared" si="37"/>
        <v>1.9577786894063969</v>
      </c>
      <c r="Y289" s="17"/>
      <c r="AD289" s="17">
        <f t="shared" si="34"/>
        <v>-6.9000000000000006E-2</v>
      </c>
      <c r="AE289" s="17">
        <f t="shared" si="35"/>
        <v>-4.2726923399999998E-2</v>
      </c>
    </row>
    <row r="290" spans="12:31" x14ac:dyDescent="0.2">
      <c r="L290" s="39">
        <v>37652</v>
      </c>
      <c r="M290" s="4">
        <v>-2.4264999999999998E-2</v>
      </c>
      <c r="N290" s="4">
        <v>-2.4199999999999999E-2</v>
      </c>
      <c r="O290" s="4">
        <v>-2.4199999999999999E-2</v>
      </c>
      <c r="P290" s="4">
        <v>-2.7199999999999998E-2</v>
      </c>
      <c r="Q290" s="4">
        <v>-2.7677153900000001E-2</v>
      </c>
      <c r="R290" s="4">
        <v>-2.8155425899999999E-2</v>
      </c>
      <c r="S290" s="4">
        <v>-2.4500000000000001E-2</v>
      </c>
      <c r="T290" s="4">
        <v>-2.44690615E-2</v>
      </c>
      <c r="U290" s="4">
        <v>-2.4500000000000001E-2</v>
      </c>
      <c r="W290" s="4">
        <f t="shared" si="36"/>
        <v>-9.5542590000000094E-4</v>
      </c>
      <c r="X290" s="34">
        <f t="shared" si="37"/>
        <v>1.9559081769400699</v>
      </c>
      <c r="Y290" s="17"/>
      <c r="AD290" s="17">
        <f t="shared" si="34"/>
        <v>-2.7199999999999998E-2</v>
      </c>
      <c r="AE290" s="17">
        <f t="shared" si="35"/>
        <v>-2.8155425899999999E-2</v>
      </c>
    </row>
    <row r="291" spans="12:31" x14ac:dyDescent="0.2">
      <c r="L291" s="39">
        <v>37680</v>
      </c>
      <c r="M291" s="4">
        <v>-4.5919999999999997E-3</v>
      </c>
      <c r="N291" s="4">
        <v>-1.55E-2</v>
      </c>
      <c r="O291" s="4">
        <v>-2.6700000000000002E-2</v>
      </c>
      <c r="P291" s="4">
        <v>-2.6700000000000002E-2</v>
      </c>
      <c r="Q291" s="4">
        <v>-3.0215334100000001E-2</v>
      </c>
      <c r="R291" s="4">
        <v>-3.36174204E-2</v>
      </c>
      <c r="S291" s="4">
        <v>-6.0000000000000001E-3</v>
      </c>
      <c r="T291" s="4">
        <v>-1.6451873200000001E-2</v>
      </c>
      <c r="U291" s="4">
        <v>-2.7099999999999999E-2</v>
      </c>
      <c r="W291" s="4">
        <f t="shared" si="36"/>
        <v>-6.9174203999999989E-3</v>
      </c>
      <c r="X291" s="34">
        <f t="shared" si="37"/>
        <v>1.9423783378163779</v>
      </c>
      <c r="Y291" s="17"/>
      <c r="AD291" s="17">
        <f t="shared" si="34"/>
        <v>-2.6700000000000002E-2</v>
      </c>
      <c r="AE291" s="17">
        <f t="shared" si="35"/>
        <v>-3.36174204E-2</v>
      </c>
    </row>
    <row r="292" spans="12:31" x14ac:dyDescent="0.2">
      <c r="L292" s="39">
        <v>37711</v>
      </c>
      <c r="M292" s="4">
        <v>1.8610999999999999E-2</v>
      </c>
      <c r="N292" s="4">
        <v>1.04E-2</v>
      </c>
      <c r="O292" s="4">
        <v>1.6999999999999999E-3</v>
      </c>
      <c r="P292" s="4">
        <v>1.5100000000000001E-2</v>
      </c>
      <c r="Q292" s="4">
        <v>1.28764155E-2</v>
      </c>
      <c r="R292" s="4">
        <v>1.06804651E-2</v>
      </c>
      <c r="S292" s="4">
        <v>1.84E-2</v>
      </c>
      <c r="T292" s="4">
        <v>1.05157688E-2</v>
      </c>
      <c r="U292" s="4">
        <v>2.3E-3</v>
      </c>
      <c r="W292" s="4">
        <f t="shared" si="36"/>
        <v>-4.4195349000000009E-3</v>
      </c>
      <c r="X292" s="34">
        <f t="shared" si="37"/>
        <v>1.9337939289633943</v>
      </c>
      <c r="Y292" s="17"/>
      <c r="AD292" s="17">
        <f t="shared" si="34"/>
        <v>1.5100000000000001E-2</v>
      </c>
      <c r="AE292" s="17">
        <f t="shared" si="35"/>
        <v>1.06804651E-2</v>
      </c>
    </row>
    <row r="293" spans="12:31" x14ac:dyDescent="0.2">
      <c r="L293" s="39">
        <v>37741</v>
      </c>
      <c r="M293" s="4">
        <v>7.3937000000000003E-2</v>
      </c>
      <c r="N293" s="4">
        <v>8.0699999999999994E-2</v>
      </c>
      <c r="O293" s="4">
        <v>8.7999999999999995E-2</v>
      </c>
      <c r="P293" s="4">
        <v>9.4600000000000004E-2</v>
      </c>
      <c r="Q293" s="4">
        <v>9.4817391099999995E-2</v>
      </c>
      <c r="R293" s="4">
        <v>9.4984606700000002E-2</v>
      </c>
      <c r="S293" s="4">
        <v>7.5200000000000003E-2</v>
      </c>
      <c r="T293" s="4">
        <v>8.1657984000000003E-2</v>
      </c>
      <c r="U293" s="4">
        <v>8.8499999999999995E-2</v>
      </c>
      <c r="W293" s="4">
        <f t="shared" si="36"/>
        <v>3.8460669999999808E-4</v>
      </c>
      <c r="X293" s="34">
        <f t="shared" si="37"/>
        <v>1.9345376790648929</v>
      </c>
      <c r="Y293" s="17"/>
      <c r="AD293" s="17">
        <f t="shared" si="34"/>
        <v>9.4600000000000004E-2</v>
      </c>
      <c r="AE293" s="17">
        <f t="shared" si="35"/>
        <v>9.4984606700000002E-2</v>
      </c>
    </row>
    <row r="294" spans="12:31" x14ac:dyDescent="0.2">
      <c r="L294" s="39">
        <v>37772</v>
      </c>
      <c r="M294" s="4">
        <v>4.9915000000000001E-2</v>
      </c>
      <c r="N294" s="4">
        <v>5.7000000000000002E-2</v>
      </c>
      <c r="O294" s="4">
        <v>6.4600000000000005E-2</v>
      </c>
      <c r="P294" s="4">
        <v>0.11269999999999999</v>
      </c>
      <c r="Q294" s="4">
        <v>0.10731275260000001</v>
      </c>
      <c r="R294" s="4">
        <v>0.1021045979</v>
      </c>
      <c r="S294" s="4">
        <v>5.3900000000000003E-2</v>
      </c>
      <c r="T294" s="4">
        <v>6.0364175200000002E-2</v>
      </c>
      <c r="U294" s="4">
        <v>6.7199999999999996E-2</v>
      </c>
      <c r="W294" s="4">
        <f t="shared" si="36"/>
        <v>-1.0595402099999998E-2</v>
      </c>
      <c r="X294" s="34">
        <f t="shared" si="37"/>
        <v>1.9140404744775996</v>
      </c>
      <c r="Y294" s="17"/>
      <c r="AD294" s="17">
        <f t="shared" si="34"/>
        <v>0.11269999999999999</v>
      </c>
      <c r="AE294" s="17">
        <f t="shared" si="35"/>
        <v>0.1021045979</v>
      </c>
    </row>
    <row r="295" spans="12:31" x14ac:dyDescent="0.2">
      <c r="L295" s="39">
        <v>37802</v>
      </c>
      <c r="M295" s="4">
        <v>1.3769999999999999E-2</v>
      </c>
      <c r="N295" s="4">
        <v>1.32E-2</v>
      </c>
      <c r="O295" s="4">
        <v>1.2500000000000001E-2</v>
      </c>
      <c r="P295" s="4">
        <v>1.9300000000000001E-2</v>
      </c>
      <c r="Q295" s="4">
        <v>1.8096825E-2</v>
      </c>
      <c r="R295" s="4">
        <v>1.6943972200000001E-2</v>
      </c>
      <c r="S295" s="4">
        <v>1.41E-2</v>
      </c>
      <c r="T295" s="4">
        <v>1.3495014899999999E-2</v>
      </c>
      <c r="U295" s="4">
        <v>1.2800000000000001E-2</v>
      </c>
      <c r="W295" s="4">
        <f t="shared" si="36"/>
        <v>-2.3560278000000004E-3</v>
      </c>
      <c r="X295" s="34">
        <f t="shared" si="37"/>
        <v>1.9095309419094053</v>
      </c>
      <c r="Y295" s="17"/>
      <c r="AD295" s="17">
        <f t="shared" si="34"/>
        <v>1.9300000000000001E-2</v>
      </c>
      <c r="AE295" s="17">
        <f t="shared" si="35"/>
        <v>1.6943972200000001E-2</v>
      </c>
    </row>
    <row r="296" spans="12:31" x14ac:dyDescent="0.2">
      <c r="L296" s="39">
        <v>37833</v>
      </c>
      <c r="M296" s="4">
        <v>2.4882999999999999E-2</v>
      </c>
      <c r="N296" s="4">
        <v>1.9900000000000001E-2</v>
      </c>
      <c r="O296" s="4">
        <v>1.49E-2</v>
      </c>
      <c r="P296" s="4">
        <v>7.5600000000000001E-2</v>
      </c>
      <c r="Q296" s="4">
        <v>6.2570352900000001E-2</v>
      </c>
      <c r="R296" s="4">
        <v>4.9868545200000003E-2</v>
      </c>
      <c r="S296" s="4">
        <v>2.8400000000000002E-2</v>
      </c>
      <c r="T296" s="4">
        <v>2.2939852300000001E-2</v>
      </c>
      <c r="U296" s="4">
        <v>1.7399999999999999E-2</v>
      </c>
      <c r="W296" s="4">
        <f t="shared" si="36"/>
        <v>-2.5731454799999998E-2</v>
      </c>
      <c r="X296" s="34">
        <f t="shared" si="37"/>
        <v>1.8603959327884618</v>
      </c>
      <c r="Y296" s="17"/>
      <c r="AD296" s="17">
        <f t="shared" si="34"/>
        <v>7.5600000000000001E-2</v>
      </c>
      <c r="AE296" s="17">
        <f t="shared" si="35"/>
        <v>4.9868545200000003E-2</v>
      </c>
    </row>
    <row r="297" spans="12:31" x14ac:dyDescent="0.2">
      <c r="L297" s="39">
        <v>37864</v>
      </c>
      <c r="M297" s="4">
        <v>2.4871000000000001E-2</v>
      </c>
      <c r="N297" s="4">
        <v>2.0299999999999999E-2</v>
      </c>
      <c r="O297" s="4">
        <v>1.5599999999999999E-2</v>
      </c>
      <c r="P297" s="4">
        <v>5.3699999999999998E-2</v>
      </c>
      <c r="Q297" s="4">
        <v>4.5848679000000003E-2</v>
      </c>
      <c r="R297" s="4">
        <v>3.7985525999999999E-2</v>
      </c>
      <c r="S297" s="4">
        <v>2.7E-2</v>
      </c>
      <c r="T297" s="4">
        <v>2.2160286000000001E-2</v>
      </c>
      <c r="U297" s="4">
        <v>1.72E-2</v>
      </c>
      <c r="W297" s="4">
        <f t="shared" si="36"/>
        <v>-1.5714473999999999E-2</v>
      </c>
      <c r="X297" s="34">
        <f t="shared" si="37"/>
        <v>1.8311607892729518</v>
      </c>
      <c r="Y297" s="17"/>
      <c r="AD297" s="17">
        <f t="shared" si="34"/>
        <v>5.3699999999999998E-2</v>
      </c>
      <c r="AE297" s="17">
        <f t="shared" si="35"/>
        <v>3.7985525999999999E-2</v>
      </c>
    </row>
    <row r="298" spans="12:31" x14ac:dyDescent="0.2">
      <c r="L298" s="39">
        <v>37894</v>
      </c>
      <c r="M298" s="4">
        <v>-1.0704999999999999E-2</v>
      </c>
      <c r="N298" s="4">
        <v>-1.0200000000000001E-2</v>
      </c>
      <c r="O298" s="4">
        <v>-9.7999999999999997E-3</v>
      </c>
      <c r="P298" s="4">
        <v>-2.53E-2</v>
      </c>
      <c r="Q298" s="4">
        <v>-1.84584691E-2</v>
      </c>
      <c r="R298" s="4">
        <v>-1.14705847E-2</v>
      </c>
      <c r="S298" s="4">
        <v>-1.18E-2</v>
      </c>
      <c r="T298" s="4">
        <v>-1.08566553E-2</v>
      </c>
      <c r="U298" s="4">
        <v>-9.9000000000000008E-3</v>
      </c>
      <c r="W298" s="4">
        <f t="shared" si="36"/>
        <v>1.38294153E-2</v>
      </c>
      <c r="X298" s="34">
        <f t="shared" si="37"/>
        <v>1.8564846723088833</v>
      </c>
      <c r="Y298" s="17"/>
      <c r="AD298" s="17">
        <f t="shared" si="34"/>
        <v>-2.53E-2</v>
      </c>
      <c r="AE298" s="17">
        <f t="shared" si="35"/>
        <v>-1.14705847E-2</v>
      </c>
    </row>
    <row r="299" spans="12:31" x14ac:dyDescent="0.2">
      <c r="L299" s="39">
        <v>37925</v>
      </c>
      <c r="M299" s="4">
        <v>5.6168000000000003E-2</v>
      </c>
      <c r="N299" s="4">
        <v>5.8599999999999999E-2</v>
      </c>
      <c r="O299" s="4">
        <v>6.1199999999999997E-2</v>
      </c>
      <c r="P299" s="4">
        <v>8.6400000000000005E-2</v>
      </c>
      <c r="Q299" s="4">
        <v>8.3977002199999998E-2</v>
      </c>
      <c r="R299" s="4">
        <v>8.1541553099999997E-2</v>
      </c>
      <c r="S299" s="4">
        <v>5.8400000000000001E-2</v>
      </c>
      <c r="T299" s="4">
        <v>6.0519374100000002E-2</v>
      </c>
      <c r="U299" s="4">
        <v>6.2700000000000006E-2</v>
      </c>
      <c r="W299" s="4">
        <f t="shared" si="36"/>
        <v>-4.8584469000000075E-3</v>
      </c>
      <c r="X299" s="34">
        <f t="shared" si="37"/>
        <v>1.8474650401078065</v>
      </c>
      <c r="Y299" s="17"/>
      <c r="AD299" s="17">
        <f t="shared" si="34"/>
        <v>8.6400000000000005E-2</v>
      </c>
      <c r="AE299" s="17">
        <f t="shared" si="35"/>
        <v>8.1541553099999997E-2</v>
      </c>
    </row>
    <row r="300" spans="12:31" x14ac:dyDescent="0.2">
      <c r="L300" s="39">
        <v>37955</v>
      </c>
      <c r="M300" s="4">
        <v>1.0468999999999999E-2</v>
      </c>
      <c r="N300" s="4">
        <v>1.2E-2</v>
      </c>
      <c r="O300" s="4">
        <v>1.3599999999999999E-2</v>
      </c>
      <c r="P300" s="4">
        <v>3.2599999999999997E-2</v>
      </c>
      <c r="Q300" s="4">
        <v>3.5488021500000001E-2</v>
      </c>
      <c r="R300" s="4">
        <v>3.8386255699999997E-2</v>
      </c>
      <c r="S300" s="4">
        <v>1.21E-2</v>
      </c>
      <c r="T300" s="4">
        <v>1.37737391E-2</v>
      </c>
      <c r="U300" s="4">
        <v>1.55E-2</v>
      </c>
      <c r="W300" s="4">
        <f t="shared" si="36"/>
        <v>5.7862556999999995E-3</v>
      </c>
      <c r="X300" s="34">
        <f t="shared" si="37"/>
        <v>1.858154945226681</v>
      </c>
      <c r="Y300" s="17"/>
      <c r="AD300" s="17">
        <f t="shared" si="34"/>
        <v>3.2599999999999997E-2</v>
      </c>
      <c r="AE300" s="17">
        <f t="shared" si="35"/>
        <v>3.8386255699999997E-2</v>
      </c>
    </row>
    <row r="301" spans="12:31" x14ac:dyDescent="0.2">
      <c r="L301" s="39">
        <v>37986</v>
      </c>
      <c r="M301" s="4">
        <v>3.4583000000000003E-2</v>
      </c>
      <c r="N301" s="4">
        <v>4.7899999999999998E-2</v>
      </c>
      <c r="O301" s="4">
        <v>6.1600000000000002E-2</v>
      </c>
      <c r="P301" s="4">
        <v>4.4999999999999997E-3</v>
      </c>
      <c r="Q301" s="4">
        <v>2.0287983900000001E-2</v>
      </c>
      <c r="R301" s="4">
        <v>3.6164882500000002E-2</v>
      </c>
      <c r="S301" s="4">
        <v>3.2300000000000002E-2</v>
      </c>
      <c r="T301" s="4">
        <v>4.5739969599999999E-2</v>
      </c>
      <c r="U301" s="4">
        <v>5.96E-2</v>
      </c>
      <c r="W301" s="4">
        <f t="shared" si="36"/>
        <v>3.1664882500000005E-2</v>
      </c>
      <c r="X301" s="34">
        <f t="shared" si="37"/>
        <v>1.916993203234078</v>
      </c>
      <c r="Y301" s="17"/>
      <c r="AD301" s="17">
        <f t="shared" si="34"/>
        <v>4.4999999999999997E-3</v>
      </c>
      <c r="AE301" s="17">
        <f t="shared" si="35"/>
        <v>3.6164882500000002E-2</v>
      </c>
    </row>
    <row r="302" spans="12:31" x14ac:dyDescent="0.2">
      <c r="L302" s="39">
        <v>38017</v>
      </c>
      <c r="M302" s="4">
        <v>2.0421999999999999E-2</v>
      </c>
      <c r="N302" s="4">
        <v>1.9E-2</v>
      </c>
      <c r="O302" s="4">
        <v>1.7600000000000001E-2</v>
      </c>
      <c r="P302" s="4">
        <v>5.2499999999999998E-2</v>
      </c>
      <c r="Q302" s="4">
        <v>4.3445639000000001E-2</v>
      </c>
      <c r="R302" s="4">
        <v>3.4576213000000001E-2</v>
      </c>
      <c r="S302" s="4">
        <v>2.2800000000000001E-2</v>
      </c>
      <c r="T302" s="4">
        <v>2.08608032E-2</v>
      </c>
      <c r="U302" s="4">
        <v>1.89E-2</v>
      </c>
      <c r="W302" s="4">
        <f t="shared" si="36"/>
        <v>-1.7923786999999997E-2</v>
      </c>
      <c r="X302" s="34">
        <f t="shared" si="37"/>
        <v>1.8826334253788628</v>
      </c>
      <c r="Y302" s="17"/>
      <c r="AD302" s="17">
        <f t="shared" si="34"/>
        <v>5.2499999999999998E-2</v>
      </c>
      <c r="AE302" s="17">
        <f t="shared" si="35"/>
        <v>3.4576213000000001E-2</v>
      </c>
    </row>
    <row r="303" spans="12:31" x14ac:dyDescent="0.2">
      <c r="L303" s="39">
        <v>38046</v>
      </c>
      <c r="M303" s="4">
        <v>6.3530000000000001E-3</v>
      </c>
      <c r="N303" s="4">
        <v>1.38E-2</v>
      </c>
      <c r="O303" s="4">
        <v>2.1399999999999999E-2</v>
      </c>
      <c r="P303" s="4">
        <v>-1.5E-3</v>
      </c>
      <c r="Q303" s="4">
        <v>8.9641193000000001E-3</v>
      </c>
      <c r="R303" s="4">
        <v>1.9364114000000002E-2</v>
      </c>
      <c r="S303" s="4">
        <v>5.7000000000000002E-3</v>
      </c>
      <c r="T303" s="4">
        <v>1.34717476E-2</v>
      </c>
      <c r="U303" s="4">
        <v>2.1299999999999999E-2</v>
      </c>
      <c r="W303" s="4">
        <f t="shared" si="36"/>
        <v>2.0864114000000003E-2</v>
      </c>
      <c r="X303" s="34">
        <f t="shared" si="37"/>
        <v>1.9219129037861782</v>
      </c>
      <c r="Y303" s="17"/>
      <c r="AD303" s="17">
        <f t="shared" si="34"/>
        <v>-1.5E-3</v>
      </c>
      <c r="AE303" s="17">
        <f t="shared" si="35"/>
        <v>1.9364114000000002E-2</v>
      </c>
    </row>
    <row r="304" spans="12:31" x14ac:dyDescent="0.2">
      <c r="L304" s="39">
        <v>38077</v>
      </c>
      <c r="M304" s="4">
        <v>-1.8550000000000001E-2</v>
      </c>
      <c r="N304" s="4">
        <v>-1.3599999999999999E-2</v>
      </c>
      <c r="O304" s="4">
        <v>-8.8000000000000005E-3</v>
      </c>
      <c r="P304" s="4">
        <v>4.7000000000000002E-3</v>
      </c>
      <c r="Q304" s="4">
        <v>9.3201277999999995E-3</v>
      </c>
      <c r="R304" s="4">
        <v>1.38286872E-2</v>
      </c>
      <c r="S304" s="4">
        <v>-1.6799999999999999E-2</v>
      </c>
      <c r="T304" s="4">
        <v>-1.1870219499999999E-2</v>
      </c>
      <c r="U304" s="4">
        <v>-7.0000000000000001E-3</v>
      </c>
      <c r="W304" s="4">
        <f t="shared" si="36"/>
        <v>9.1286871999999991E-3</v>
      </c>
      <c r="X304" s="34">
        <f t="shared" si="37"/>
        <v>1.939457445510486</v>
      </c>
      <c r="Y304" s="17"/>
      <c r="AD304" s="17">
        <f t="shared" si="34"/>
        <v>4.7000000000000002E-3</v>
      </c>
      <c r="AE304" s="17">
        <f t="shared" si="35"/>
        <v>1.38286872E-2</v>
      </c>
    </row>
    <row r="305" spans="12:31" x14ac:dyDescent="0.2">
      <c r="L305" s="39">
        <v>38107</v>
      </c>
      <c r="M305" s="4">
        <v>-1.1625E-2</v>
      </c>
      <c r="N305" s="4">
        <v>-1.8100000000000002E-2</v>
      </c>
      <c r="O305" s="4">
        <v>-2.4400000000000002E-2</v>
      </c>
      <c r="P305" s="4">
        <v>-5.0200000000000002E-2</v>
      </c>
      <c r="Q305" s="4">
        <v>-5.0984245999999997E-2</v>
      </c>
      <c r="R305" s="4">
        <v>-5.1714616200000001E-2</v>
      </c>
      <c r="S305" s="4">
        <v>-1.46E-2</v>
      </c>
      <c r="T305" s="4">
        <v>-2.0676317900000001E-2</v>
      </c>
      <c r="U305" s="4">
        <v>-2.6599999999999999E-2</v>
      </c>
      <c r="W305" s="4">
        <f t="shared" si="36"/>
        <v>-1.5146161999999991E-3</v>
      </c>
      <c r="X305" s="34">
        <f t="shared" si="37"/>
        <v>1.9365199118443053</v>
      </c>
      <c r="Y305" s="17"/>
      <c r="AD305" s="17">
        <f t="shared" si="34"/>
        <v>-5.0200000000000002E-2</v>
      </c>
      <c r="AE305" s="17">
        <f t="shared" si="35"/>
        <v>-5.1714616200000001E-2</v>
      </c>
    </row>
    <row r="306" spans="12:31" x14ac:dyDescent="0.2">
      <c r="L306" s="39">
        <v>38138</v>
      </c>
      <c r="M306" s="4">
        <v>1.8638999999999999E-2</v>
      </c>
      <c r="N306" s="4">
        <v>1.44E-2</v>
      </c>
      <c r="O306" s="4">
        <v>1.0200000000000001E-2</v>
      </c>
      <c r="P306" s="4">
        <v>1.9900000000000001E-2</v>
      </c>
      <c r="Q306" s="4">
        <v>1.5916004899999999E-2</v>
      </c>
      <c r="R306" s="4">
        <v>1.20711932E-2</v>
      </c>
      <c r="S306" s="4">
        <v>1.8700000000000001E-2</v>
      </c>
      <c r="T306" s="4">
        <v>1.45332013E-2</v>
      </c>
      <c r="U306" s="4">
        <v>1.03E-2</v>
      </c>
      <c r="W306" s="4">
        <f t="shared" si="36"/>
        <v>-7.8288068000000009E-3</v>
      </c>
      <c r="X306" s="34">
        <f t="shared" si="37"/>
        <v>1.9213592715901233</v>
      </c>
      <c r="Y306" s="17"/>
      <c r="AD306" s="17">
        <f t="shared" si="34"/>
        <v>1.9900000000000001E-2</v>
      </c>
      <c r="AE306" s="17">
        <f t="shared" si="35"/>
        <v>1.20711932E-2</v>
      </c>
    </row>
    <row r="307" spans="12:31" x14ac:dyDescent="0.2">
      <c r="L307" s="39">
        <v>38168</v>
      </c>
      <c r="M307" s="4">
        <v>1.2496E-2</v>
      </c>
      <c r="N307" s="4">
        <v>1.7999999999999999E-2</v>
      </c>
      <c r="O307" s="4">
        <v>2.3599999999999999E-2</v>
      </c>
      <c r="P307" s="4">
        <v>3.3300000000000003E-2</v>
      </c>
      <c r="Q307" s="4">
        <v>4.2113641799999997E-2</v>
      </c>
      <c r="R307" s="4">
        <v>5.0788881299999998E-2</v>
      </c>
      <c r="S307" s="4">
        <v>1.41E-2</v>
      </c>
      <c r="T307" s="4">
        <v>1.98747583E-2</v>
      </c>
      <c r="U307" s="4">
        <v>2.5700000000000001E-2</v>
      </c>
      <c r="W307" s="4">
        <f t="shared" si="36"/>
        <v>1.7488881299999995E-2</v>
      </c>
      <c r="X307" s="34">
        <f t="shared" si="37"/>
        <v>1.9549616958256175</v>
      </c>
      <c r="Y307" s="17"/>
      <c r="AD307" s="17">
        <f t="shared" si="34"/>
        <v>3.3300000000000003E-2</v>
      </c>
      <c r="AE307" s="17">
        <f t="shared" si="35"/>
        <v>5.0788881299999998E-2</v>
      </c>
    </row>
    <row r="308" spans="12:31" x14ac:dyDescent="0.2">
      <c r="L308" s="39">
        <v>38199</v>
      </c>
      <c r="M308" s="4">
        <v>-5.6531999999999999E-2</v>
      </c>
      <c r="N308" s="4">
        <v>-3.5099999999999999E-2</v>
      </c>
      <c r="O308" s="4">
        <v>-1.41E-2</v>
      </c>
      <c r="P308" s="4">
        <v>-8.9800000000000005E-2</v>
      </c>
      <c r="Q308" s="4">
        <v>-6.7333348099999996E-2</v>
      </c>
      <c r="R308" s="4">
        <v>-4.5970555900000001E-2</v>
      </c>
      <c r="S308" s="4">
        <v>-5.9299999999999999E-2</v>
      </c>
      <c r="T308" s="4">
        <v>-3.78152847E-2</v>
      </c>
      <c r="U308" s="4">
        <v>-1.6799999999999999E-2</v>
      </c>
      <c r="W308" s="4">
        <f t="shared" si="36"/>
        <v>4.3829444100000003E-2</v>
      </c>
      <c r="X308" s="34">
        <f t="shared" si="37"/>
        <v>2.0406465801904474</v>
      </c>
      <c r="Y308" s="17"/>
      <c r="AD308" s="17">
        <f t="shared" si="34"/>
        <v>-8.9800000000000005E-2</v>
      </c>
      <c r="AE308" s="17">
        <f t="shared" si="35"/>
        <v>-4.5970555900000001E-2</v>
      </c>
    </row>
    <row r="309" spans="12:31" x14ac:dyDescent="0.2">
      <c r="L309" s="39">
        <v>38230</v>
      </c>
      <c r="M309" s="4">
        <v>-4.9389999999999998E-3</v>
      </c>
      <c r="N309" s="4">
        <v>4.8999999999999998E-3</v>
      </c>
      <c r="O309" s="4">
        <v>1.4200000000000001E-2</v>
      </c>
      <c r="P309" s="4">
        <v>-2.1499999999999998E-2</v>
      </c>
      <c r="Q309" s="4">
        <v>-5.1396028000000003E-3</v>
      </c>
      <c r="R309" s="4">
        <v>9.8092583000000001E-3</v>
      </c>
      <c r="S309" s="4">
        <v>-6.3E-3</v>
      </c>
      <c r="T309" s="4">
        <v>4.1181174999999999E-3</v>
      </c>
      <c r="U309" s="4">
        <v>1.3899999999999999E-2</v>
      </c>
      <c r="W309" s="4">
        <f t="shared" si="36"/>
        <v>3.1309258299999997E-2</v>
      </c>
      <c r="X309" s="34">
        <f t="shared" si="37"/>
        <v>2.1045377110686418</v>
      </c>
      <c r="Y309" s="17"/>
      <c r="AD309" s="17">
        <f t="shared" si="34"/>
        <v>-2.1499999999999998E-2</v>
      </c>
      <c r="AE309" s="17">
        <f t="shared" si="35"/>
        <v>9.8092583000000001E-3</v>
      </c>
    </row>
    <row r="310" spans="12:31" x14ac:dyDescent="0.2">
      <c r="L310" s="39">
        <v>38260</v>
      </c>
      <c r="M310" s="4">
        <v>9.5110000000000004E-3</v>
      </c>
      <c r="N310" s="4">
        <v>1.26E-2</v>
      </c>
      <c r="O310" s="4">
        <v>1.55E-2</v>
      </c>
      <c r="P310" s="4">
        <v>5.5300000000000002E-2</v>
      </c>
      <c r="Q310" s="4">
        <v>4.6945831100000002E-2</v>
      </c>
      <c r="R310" s="4">
        <v>3.9555570300000002E-2</v>
      </c>
      <c r="S310" s="4">
        <v>1.3100000000000001E-2</v>
      </c>
      <c r="T310" s="4">
        <v>1.53720117E-2</v>
      </c>
      <c r="U310" s="4">
        <v>1.7500000000000002E-2</v>
      </c>
      <c r="W310" s="4">
        <f t="shared" si="36"/>
        <v>-1.57444297E-2</v>
      </c>
      <c r="X310" s="34">
        <f t="shared" si="37"/>
        <v>2.0714029650257229</v>
      </c>
      <c r="Y310" s="17"/>
      <c r="AD310" s="17">
        <f t="shared" si="34"/>
        <v>5.5300000000000002E-2</v>
      </c>
      <c r="AE310" s="17">
        <f t="shared" si="35"/>
        <v>3.9555570300000002E-2</v>
      </c>
    </row>
    <row r="311" spans="12:31" x14ac:dyDescent="0.2">
      <c r="L311" s="39">
        <v>38291</v>
      </c>
      <c r="M311" s="4">
        <v>1.5596E-2</v>
      </c>
      <c r="N311" s="4">
        <v>1.61E-2</v>
      </c>
      <c r="O311" s="4">
        <v>1.66E-2</v>
      </c>
      <c r="P311" s="4">
        <v>2.4299999999999999E-2</v>
      </c>
      <c r="Q311" s="4">
        <v>1.9684103599999999E-2</v>
      </c>
      <c r="R311" s="4">
        <v>1.55349137E-2</v>
      </c>
      <c r="S311" s="4">
        <v>1.6299999999999999E-2</v>
      </c>
      <c r="T311" s="4">
        <v>1.6424448099999999E-2</v>
      </c>
      <c r="U311" s="4">
        <v>1.6500000000000001E-2</v>
      </c>
      <c r="W311" s="4">
        <f t="shared" si="36"/>
        <v>-8.7650862999999989E-3</v>
      </c>
      <c r="X311" s="34">
        <f t="shared" si="37"/>
        <v>2.0532469392751964</v>
      </c>
      <c r="Y311" s="17"/>
      <c r="AD311" s="17">
        <f t="shared" si="34"/>
        <v>2.4299999999999999E-2</v>
      </c>
      <c r="AE311" s="17">
        <f t="shared" si="35"/>
        <v>1.55349137E-2</v>
      </c>
    </row>
    <row r="312" spans="12:31" x14ac:dyDescent="0.2">
      <c r="L312" s="39">
        <v>38321</v>
      </c>
      <c r="M312" s="4">
        <v>3.4398999999999999E-2</v>
      </c>
      <c r="N312" s="4">
        <v>4.2799999999999998E-2</v>
      </c>
      <c r="O312" s="4">
        <v>5.0599999999999999E-2</v>
      </c>
      <c r="P312" s="4">
        <v>8.4500000000000006E-2</v>
      </c>
      <c r="Q312" s="4">
        <v>8.6738228700000003E-2</v>
      </c>
      <c r="R312" s="4">
        <v>8.8736683799999994E-2</v>
      </c>
      <c r="S312" s="4">
        <v>3.8600000000000002E-2</v>
      </c>
      <c r="T312" s="4">
        <v>4.6485968500000002E-2</v>
      </c>
      <c r="U312" s="4">
        <v>5.3800000000000001E-2</v>
      </c>
      <c r="W312" s="4">
        <f t="shared" si="36"/>
        <v>4.2366837999999879E-3</v>
      </c>
      <c r="X312" s="34">
        <f t="shared" si="37"/>
        <v>2.0619458973202236</v>
      </c>
      <c r="Y312" s="17"/>
      <c r="AD312" s="17">
        <f t="shared" si="34"/>
        <v>8.4500000000000006E-2</v>
      </c>
      <c r="AE312" s="17">
        <f t="shared" si="35"/>
        <v>8.8736683799999994E-2</v>
      </c>
    </row>
    <row r="313" spans="12:31" x14ac:dyDescent="0.2">
      <c r="L313" s="39">
        <v>38352</v>
      </c>
      <c r="M313" s="4">
        <v>3.9208E-2</v>
      </c>
      <c r="N313" s="4">
        <v>3.6200000000000003E-2</v>
      </c>
      <c r="O313" s="4">
        <v>3.3500000000000002E-2</v>
      </c>
      <c r="P313" s="4">
        <v>3.5900000000000001E-2</v>
      </c>
      <c r="Q313" s="4">
        <v>2.95998489E-2</v>
      </c>
      <c r="R313" s="4">
        <v>2.38686735E-2</v>
      </c>
      <c r="S313" s="4">
        <v>3.8899999999999997E-2</v>
      </c>
      <c r="T313" s="4">
        <v>3.5631629999999997E-2</v>
      </c>
      <c r="U313" s="4">
        <v>3.2599999999999997E-2</v>
      </c>
      <c r="W313" s="4">
        <f t="shared" si="36"/>
        <v>-1.2031326500000002E-2</v>
      </c>
      <c r="X313" s="34">
        <f t="shared" si="37"/>
        <v>2.0371379530042284</v>
      </c>
      <c r="Y313" s="17"/>
      <c r="AD313" s="17">
        <f t="shared" si="34"/>
        <v>3.5900000000000001E-2</v>
      </c>
      <c r="AE313" s="17">
        <f t="shared" si="35"/>
        <v>2.38686735E-2</v>
      </c>
    </row>
    <row r="314" spans="12:31" x14ac:dyDescent="0.2">
      <c r="L314" s="39">
        <v>38383</v>
      </c>
      <c r="M314" s="4">
        <v>-3.3348000000000003E-2</v>
      </c>
      <c r="N314" s="4">
        <v>-2.52E-2</v>
      </c>
      <c r="O314" s="4">
        <v>-1.78E-2</v>
      </c>
      <c r="P314" s="4">
        <v>-4.4999999999999998E-2</v>
      </c>
      <c r="Q314" s="4">
        <v>-4.1723388200000003E-2</v>
      </c>
      <c r="R314" s="4">
        <v>-3.8683176399999998E-2</v>
      </c>
      <c r="S314" s="4">
        <v>-3.44E-2</v>
      </c>
      <c r="T314" s="4">
        <v>-2.6634708E-2</v>
      </c>
      <c r="U314" s="4">
        <v>-1.9599999999999999E-2</v>
      </c>
      <c r="W314" s="4">
        <f t="shared" si="36"/>
        <v>6.3168236000000003E-3</v>
      </c>
      <c r="X314" s="34">
        <f t="shared" si="37"/>
        <v>2.0500061941022212</v>
      </c>
      <c r="Y314" s="17"/>
      <c r="AD314" s="17">
        <f t="shared" si="34"/>
        <v>-4.4999999999999998E-2</v>
      </c>
      <c r="AE314" s="17">
        <f t="shared" si="35"/>
        <v>-3.8683176399999998E-2</v>
      </c>
    </row>
    <row r="315" spans="12:31" x14ac:dyDescent="0.2">
      <c r="L315" s="39">
        <v>38411</v>
      </c>
      <c r="M315" s="4">
        <v>1.0642E-2</v>
      </c>
      <c r="N315" s="4">
        <v>2.2499999999999999E-2</v>
      </c>
      <c r="O315" s="4">
        <v>3.3099999999999997E-2</v>
      </c>
      <c r="P315" s="4">
        <v>1.37E-2</v>
      </c>
      <c r="Q315" s="4">
        <v>1.69382613E-2</v>
      </c>
      <c r="R315" s="4">
        <v>1.985609E-2</v>
      </c>
      <c r="S315" s="4">
        <v>1.09E-2</v>
      </c>
      <c r="T315" s="4">
        <v>2.20132605E-2</v>
      </c>
      <c r="U315" s="4">
        <v>3.2000000000000001E-2</v>
      </c>
      <c r="W315" s="4">
        <f t="shared" si="36"/>
        <v>6.1560899999999995E-3</v>
      </c>
      <c r="X315" s="34">
        <f t="shared" si="37"/>
        <v>2.0626262167336717</v>
      </c>
      <c r="Y315" s="17"/>
      <c r="AD315" s="17">
        <f t="shared" si="34"/>
        <v>1.37E-2</v>
      </c>
      <c r="AE315" s="17">
        <f t="shared" si="35"/>
        <v>1.985609E-2</v>
      </c>
    </row>
    <row r="316" spans="12:31" x14ac:dyDescent="0.2">
      <c r="L316" s="39">
        <v>38442</v>
      </c>
      <c r="M316" s="4">
        <v>-1.8218999999999999E-2</v>
      </c>
      <c r="N316" s="4">
        <v>-1.5800000000000002E-2</v>
      </c>
      <c r="O316" s="4">
        <v>-1.37E-2</v>
      </c>
      <c r="P316" s="4">
        <v>-3.7499999999999999E-2</v>
      </c>
      <c r="Q316" s="4">
        <v>-2.8626506100000001E-2</v>
      </c>
      <c r="R316" s="4">
        <v>-2.0587386700000002E-2</v>
      </c>
      <c r="S316" s="4">
        <v>-1.9900000000000001E-2</v>
      </c>
      <c r="T316" s="4">
        <v>-1.6914122600000001E-2</v>
      </c>
      <c r="U316" s="4">
        <v>-1.43E-2</v>
      </c>
      <c r="W316" s="4">
        <f t="shared" si="36"/>
        <v>1.6912613299999997E-2</v>
      </c>
      <c r="X316" s="34">
        <f t="shared" si="37"/>
        <v>2.0975106163197301</v>
      </c>
      <c r="Y316" s="17"/>
      <c r="AD316" s="17">
        <f t="shared" si="34"/>
        <v>-3.7499999999999999E-2</v>
      </c>
      <c r="AE316" s="17">
        <f t="shared" si="35"/>
        <v>-2.0587386700000002E-2</v>
      </c>
    </row>
    <row r="317" spans="12:31" x14ac:dyDescent="0.2">
      <c r="L317" s="39">
        <v>38472</v>
      </c>
      <c r="M317" s="4">
        <v>-1.9043000000000001E-2</v>
      </c>
      <c r="N317" s="4">
        <v>-1.84E-2</v>
      </c>
      <c r="O317" s="4">
        <v>-1.7899999999999999E-2</v>
      </c>
      <c r="P317" s="4">
        <v>-6.3600000000000004E-2</v>
      </c>
      <c r="Q317" s="4">
        <v>-5.72689932E-2</v>
      </c>
      <c r="R317" s="4">
        <v>-5.15842351E-2</v>
      </c>
      <c r="S317" s="4">
        <v>-2.2800000000000001E-2</v>
      </c>
      <c r="T317" s="4">
        <v>-2.1726470899999999E-2</v>
      </c>
      <c r="U317" s="4">
        <v>-2.07E-2</v>
      </c>
      <c r="W317" s="4">
        <f t="shared" si="36"/>
        <v>1.2015764900000003E-2</v>
      </c>
      <c r="X317" s="34">
        <f t="shared" si="37"/>
        <v>2.1227138107606822</v>
      </c>
      <c r="Y317" s="17"/>
      <c r="AD317" s="17">
        <f t="shared" si="34"/>
        <v>-6.3600000000000004E-2</v>
      </c>
      <c r="AE317" s="17">
        <f t="shared" si="35"/>
        <v>-5.15842351E-2</v>
      </c>
    </row>
    <row r="318" spans="12:31" x14ac:dyDescent="0.2">
      <c r="L318" s="39">
        <v>38503</v>
      </c>
      <c r="M318" s="4">
        <v>4.8382000000000001E-2</v>
      </c>
      <c r="N318" s="4">
        <v>3.5450774800000001E-2</v>
      </c>
      <c r="O318" s="4">
        <v>2.4081417300000001E-2</v>
      </c>
      <c r="P318" s="4">
        <v>7.0502856700000005E-2</v>
      </c>
      <c r="Q318" s="4">
        <v>6.5451067399999993E-2</v>
      </c>
      <c r="R318" s="4">
        <v>6.09915756E-2</v>
      </c>
      <c r="S318" s="4">
        <v>5.0184143399999999E-2</v>
      </c>
      <c r="T318" s="4">
        <v>3.78912364E-2</v>
      </c>
      <c r="U318" s="4">
        <v>2.7075658700000001E-2</v>
      </c>
      <c r="W318" s="4">
        <f t="shared" si="36"/>
        <v>-9.5112811000000047E-3</v>
      </c>
      <c r="X318" s="34">
        <f t="shared" si="37"/>
        <v>2.1025240830116854</v>
      </c>
      <c r="Y318" s="17"/>
      <c r="AD318" s="17">
        <f t="shared" si="34"/>
        <v>7.0502856700000005E-2</v>
      </c>
      <c r="AE318" s="17">
        <f t="shared" si="35"/>
        <v>6.09915756E-2</v>
      </c>
    </row>
    <row r="319" spans="12:31" x14ac:dyDescent="0.2">
      <c r="L319" s="39">
        <v>38533</v>
      </c>
      <c r="M319" s="4">
        <v>-3.6870000000000002E-3</v>
      </c>
      <c r="N319" s="4">
        <v>4.0846333000000004E-3</v>
      </c>
      <c r="O319" s="4">
        <v>1.09349553E-2</v>
      </c>
      <c r="P319" s="4">
        <v>3.2331328700000002E-2</v>
      </c>
      <c r="Q319" s="4">
        <v>3.85709292E-2</v>
      </c>
      <c r="R319" s="4">
        <v>4.4220291100000003E-2</v>
      </c>
      <c r="S319" s="4">
        <v>-6.7439979999999995E-4</v>
      </c>
      <c r="T319" s="4">
        <v>6.9857508999999996E-3</v>
      </c>
      <c r="U319" s="4">
        <v>1.37638642E-2</v>
      </c>
      <c r="W319" s="4">
        <f t="shared" si="36"/>
        <v>1.1888962400000001E-2</v>
      </c>
      <c r="X319" s="34">
        <f t="shared" si="37"/>
        <v>2.1275209127797057</v>
      </c>
      <c r="Y319" s="17"/>
      <c r="AD319" s="17">
        <f t="shared" si="34"/>
        <v>3.2331328700000002E-2</v>
      </c>
      <c r="AE319" s="17">
        <f t="shared" si="35"/>
        <v>4.4220291100000003E-2</v>
      </c>
    </row>
    <row r="320" spans="12:31" x14ac:dyDescent="0.2">
      <c r="L320" s="39">
        <v>38564</v>
      </c>
      <c r="M320" s="4">
        <v>4.8875000000000002E-2</v>
      </c>
      <c r="N320" s="4">
        <v>3.8890813599999997E-2</v>
      </c>
      <c r="O320" s="4">
        <v>2.8932141000000001E-2</v>
      </c>
      <c r="P320" s="4">
        <v>6.9902921800000004E-2</v>
      </c>
      <c r="Q320" s="4">
        <v>6.3355759799999994E-2</v>
      </c>
      <c r="R320" s="4">
        <v>5.68997709E-2</v>
      </c>
      <c r="S320" s="4">
        <v>5.06960646E-2</v>
      </c>
      <c r="T320" s="4">
        <v>4.1025115700000003E-2</v>
      </c>
      <c r="U320" s="4">
        <v>3.1383244499999997E-2</v>
      </c>
      <c r="W320" s="4">
        <f t="shared" si="36"/>
        <v>-1.3003150900000003E-2</v>
      </c>
      <c r="X320" s="34">
        <f t="shared" si="37"/>
        <v>2.0998564373079254</v>
      </c>
      <c r="Y320" s="17"/>
      <c r="AD320" s="17">
        <f t="shared" si="34"/>
        <v>6.9902921800000004E-2</v>
      </c>
      <c r="AE320" s="17">
        <f t="shared" si="35"/>
        <v>5.68997709E-2</v>
      </c>
    </row>
    <row r="321" spans="12:31" x14ac:dyDescent="0.2">
      <c r="L321" s="39">
        <v>38595</v>
      </c>
      <c r="M321" s="4">
        <v>-1.2879E-2</v>
      </c>
      <c r="N321" s="4">
        <v>-8.6531122999999998E-3</v>
      </c>
      <c r="O321" s="4">
        <v>-4.3456032999999996E-3</v>
      </c>
      <c r="P321" s="4">
        <v>-1.40922011E-2</v>
      </c>
      <c r="Q321" s="4">
        <v>-1.8540655199999999E-2</v>
      </c>
      <c r="R321" s="4">
        <v>-2.2958581400000001E-2</v>
      </c>
      <c r="S321" s="4">
        <v>-1.2983497700000001E-2</v>
      </c>
      <c r="T321" s="4">
        <v>-9.5330164000000002E-3</v>
      </c>
      <c r="U321" s="4">
        <v>-6.0229035000000002E-3</v>
      </c>
      <c r="W321" s="4">
        <f t="shared" si="36"/>
        <v>-8.8663803000000006E-3</v>
      </c>
      <c r="X321" s="34">
        <f t="shared" si="37"/>
        <v>2.0812383115593502</v>
      </c>
      <c r="Y321" s="17"/>
      <c r="AD321" s="17">
        <f t="shared" si="34"/>
        <v>-1.40922011E-2</v>
      </c>
      <c r="AE321" s="17">
        <f t="shared" si="35"/>
        <v>-2.2958581400000001E-2</v>
      </c>
    </row>
    <row r="322" spans="12:31" x14ac:dyDescent="0.2">
      <c r="L322" s="39">
        <v>38625</v>
      </c>
      <c r="M322" s="4">
        <v>4.6049999999999997E-3</v>
      </c>
      <c r="N322" s="4">
        <v>9.2904379999999998E-3</v>
      </c>
      <c r="O322" s="4">
        <v>1.40404365E-2</v>
      </c>
      <c r="P322" s="4">
        <v>7.9238873999999994E-3</v>
      </c>
      <c r="Q322" s="4">
        <v>3.1368349000000001E-3</v>
      </c>
      <c r="R322" s="4">
        <v>-1.6514708E-3</v>
      </c>
      <c r="S322" s="4">
        <v>4.8945101E-3</v>
      </c>
      <c r="T322" s="4">
        <v>8.7488553000000004E-3</v>
      </c>
      <c r="U322" s="4">
        <v>1.26459681E-2</v>
      </c>
      <c r="W322" s="4">
        <f t="shared" si="36"/>
        <v>-9.5753582E-3</v>
      </c>
      <c r="X322" s="34">
        <f t="shared" si="37"/>
        <v>2.0613097092266064</v>
      </c>
      <c r="Y322" s="17"/>
      <c r="AD322" s="17">
        <f t="shared" ref="AD322:AD385" si="38">INDEX(M322:U322,VLOOKUP($G$1,$A$37:$B$45,2))</f>
        <v>7.9238873999999994E-3</v>
      </c>
      <c r="AE322" s="17">
        <f t="shared" ref="AE322:AE385" si="39">INDEX(M322:U322,VLOOKUP($C$1,$A$37:$B$45,2))</f>
        <v>-1.6514708E-3</v>
      </c>
    </row>
    <row r="323" spans="12:31" x14ac:dyDescent="0.2">
      <c r="L323" s="39">
        <v>38656</v>
      </c>
      <c r="M323" s="4">
        <v>-9.7199999999999995E-3</v>
      </c>
      <c r="N323" s="4">
        <v>-1.75371083E-2</v>
      </c>
      <c r="O323" s="4">
        <v>-2.5397578899999999E-2</v>
      </c>
      <c r="P323" s="4">
        <v>-3.6957085299999998E-2</v>
      </c>
      <c r="Q323" s="4">
        <v>-3.1049561900000001E-2</v>
      </c>
      <c r="R323" s="4">
        <v>-2.5117817300000001E-2</v>
      </c>
      <c r="S323" s="4">
        <v>-1.21142318E-2</v>
      </c>
      <c r="T323" s="4">
        <v>-1.8728704499999999E-2</v>
      </c>
      <c r="U323" s="4">
        <v>-2.53725832E-2</v>
      </c>
      <c r="W323" s="4">
        <f t="shared" ref="W323:W386" si="40">INDEX(M323:U323,VLOOKUP($C$1,$A$37:$B$45,2))-INDEX(M323:U323,VLOOKUP($G$1,$A$37:$B$45,2))</f>
        <v>1.1839267999999997E-2</v>
      </c>
      <c r="X323" s="34">
        <f t="shared" si="37"/>
        <v>2.085714107305142</v>
      </c>
      <c r="Y323" s="17"/>
      <c r="AD323" s="17">
        <f t="shared" si="38"/>
        <v>-3.6957085299999998E-2</v>
      </c>
      <c r="AE323" s="17">
        <f t="shared" si="39"/>
        <v>-2.5117817300000001E-2</v>
      </c>
    </row>
    <row r="324" spans="12:31" x14ac:dyDescent="0.2">
      <c r="L324" s="39">
        <v>38686</v>
      </c>
      <c r="M324" s="4">
        <v>4.3145000000000003E-2</v>
      </c>
      <c r="N324" s="4">
        <v>3.7999999999999999E-2</v>
      </c>
      <c r="O324" s="4">
        <v>3.27E-2</v>
      </c>
      <c r="P324" s="4">
        <v>5.6618571800000003E-2</v>
      </c>
      <c r="Q324" s="4">
        <v>4.8545956500000001E-2</v>
      </c>
      <c r="R324" s="4">
        <v>4.0565676100000003E-2</v>
      </c>
      <c r="S324" s="4">
        <v>4.4298670700000001E-2</v>
      </c>
      <c r="T324" s="4">
        <v>3.88993173E-2</v>
      </c>
      <c r="U324" s="4">
        <v>3.3399999999999999E-2</v>
      </c>
      <c r="W324" s="4">
        <f t="shared" si="40"/>
        <v>-1.60528957E-2</v>
      </c>
      <c r="X324" s="34">
        <f t="shared" ref="X324:X387" si="41">X323*(1+W324)</f>
        <v>2.052232356280554</v>
      </c>
      <c r="Y324" s="17"/>
      <c r="AD324" s="17">
        <f t="shared" si="38"/>
        <v>5.6618571800000003E-2</v>
      </c>
      <c r="AE324" s="17">
        <f t="shared" si="39"/>
        <v>4.0565676100000003E-2</v>
      </c>
    </row>
    <row r="325" spans="12:31" x14ac:dyDescent="0.2">
      <c r="L325" s="39">
        <v>38717</v>
      </c>
      <c r="M325" s="4">
        <v>-3.1350000000000002E-3</v>
      </c>
      <c r="N325" s="4">
        <v>1.3375109E-3</v>
      </c>
      <c r="O325" s="4">
        <v>6.1419999999999999E-3</v>
      </c>
      <c r="P325" s="4">
        <v>-1.4889515E-3</v>
      </c>
      <c r="Q325" s="4">
        <v>-4.5700378999999998E-3</v>
      </c>
      <c r="R325" s="4">
        <v>-7.6765853999999998E-3</v>
      </c>
      <c r="S325" s="4">
        <v>-2.995059E-3</v>
      </c>
      <c r="T325" s="4">
        <v>8.9816220000000005E-4</v>
      </c>
      <c r="U325" s="4">
        <v>4.9253682999999999E-3</v>
      </c>
      <c r="W325" s="4">
        <f t="shared" si="40"/>
        <v>-6.1876338999999995E-3</v>
      </c>
      <c r="X325" s="34">
        <f t="shared" si="41"/>
        <v>2.0395338937821554</v>
      </c>
      <c r="Y325" s="17"/>
      <c r="AD325" s="17">
        <f t="shared" si="38"/>
        <v>-1.4889515E-3</v>
      </c>
      <c r="AE325" s="17">
        <f t="shared" si="39"/>
        <v>-7.6765853999999998E-3</v>
      </c>
    </row>
    <row r="326" spans="12:31" x14ac:dyDescent="0.2">
      <c r="L326" s="39">
        <v>38748</v>
      </c>
      <c r="M326" s="4">
        <v>1.7555999999999999E-2</v>
      </c>
      <c r="N326" s="4">
        <v>2.8036754300000001E-2</v>
      </c>
      <c r="O326" s="4">
        <v>3.88311587E-2</v>
      </c>
      <c r="P326" s="4">
        <v>9.6459896700000006E-2</v>
      </c>
      <c r="Q326" s="4">
        <v>8.96720035E-2</v>
      </c>
      <c r="R326" s="4">
        <v>8.2692228500000006E-2</v>
      </c>
      <c r="S326" s="4">
        <v>2.4428195E-2</v>
      </c>
      <c r="T326" s="4">
        <v>3.3411079699999999E-2</v>
      </c>
      <c r="U326" s="4">
        <v>4.2666698599999997E-2</v>
      </c>
      <c r="W326" s="4">
        <f t="shared" si="40"/>
        <v>-1.3767668199999999E-2</v>
      </c>
      <c r="X326" s="34">
        <f t="shared" si="41"/>
        <v>2.0114542678499086</v>
      </c>
      <c r="Y326" s="17"/>
      <c r="AD326" s="17">
        <f t="shared" si="38"/>
        <v>9.6459896700000006E-2</v>
      </c>
      <c r="AE326" s="17">
        <f t="shared" si="39"/>
        <v>8.2692228500000006E-2</v>
      </c>
    </row>
    <row r="327" spans="12:31" x14ac:dyDescent="0.2">
      <c r="L327" s="39">
        <v>38776</v>
      </c>
      <c r="M327" s="4">
        <v>-1.5889999999999999E-3</v>
      </c>
      <c r="N327" s="4">
        <v>2.2353134000000002E-3</v>
      </c>
      <c r="O327" s="4">
        <v>6.1070999000000003E-3</v>
      </c>
      <c r="P327" s="4">
        <v>-5.3316322999999999E-3</v>
      </c>
      <c r="Q327" s="4">
        <v>-2.7529391999999999E-3</v>
      </c>
      <c r="R327" s="4">
        <v>-6.7874100000000001E-5</v>
      </c>
      <c r="S327" s="4">
        <v>-1.9403154999999999E-3</v>
      </c>
      <c r="T327" s="4">
        <v>1.7779352999999999E-3</v>
      </c>
      <c r="U327" s="4">
        <v>5.5467284999999996E-3</v>
      </c>
      <c r="W327" s="4">
        <f t="shared" si="40"/>
        <v>5.2637581999999995E-3</v>
      </c>
      <c r="X327" s="34">
        <f t="shared" si="41"/>
        <v>2.0220420767462284</v>
      </c>
      <c r="Y327" s="17"/>
      <c r="AD327" s="17">
        <f t="shared" si="38"/>
        <v>-5.3316322999999999E-3</v>
      </c>
      <c r="AE327" s="17">
        <f t="shared" si="39"/>
        <v>-6.7874100000000001E-5</v>
      </c>
    </row>
    <row r="328" spans="12:31" x14ac:dyDescent="0.2">
      <c r="L328" s="39">
        <v>38807</v>
      </c>
      <c r="M328" s="4">
        <v>1.47663194E-2</v>
      </c>
      <c r="N328" s="4">
        <v>1.41591533E-2</v>
      </c>
      <c r="O328" s="4">
        <v>1.35454355E-2</v>
      </c>
      <c r="P328" s="4">
        <v>4.8604893199999999E-2</v>
      </c>
      <c r="Q328" s="4">
        <v>4.8516965199999998E-2</v>
      </c>
      <c r="R328" s="4">
        <v>4.8434634599999998E-2</v>
      </c>
      <c r="S328" s="4">
        <v>1.7892644100000001E-2</v>
      </c>
      <c r="T328" s="4">
        <v>1.7285509599999999E-2</v>
      </c>
      <c r="U328" s="4">
        <v>1.6679596599999999E-2</v>
      </c>
      <c r="W328" s="4">
        <f t="shared" si="40"/>
        <v>-1.7025860000000059E-4</v>
      </c>
      <c r="X328" s="34">
        <f t="shared" si="41"/>
        <v>2.0216978066931004</v>
      </c>
      <c r="Y328" s="17"/>
      <c r="AD328" s="17">
        <f t="shared" si="38"/>
        <v>4.8604893199999999E-2</v>
      </c>
      <c r="AE328" s="17">
        <f t="shared" si="39"/>
        <v>4.8434634599999998E-2</v>
      </c>
    </row>
    <row r="329" spans="12:31" x14ac:dyDescent="0.2">
      <c r="L329" s="39">
        <v>38837</v>
      </c>
      <c r="M329" s="4">
        <v>-1.3600000000000001E-3</v>
      </c>
      <c r="N329" s="4">
        <v>1.1997333900000001E-2</v>
      </c>
      <c r="O329" s="4">
        <v>2.5415978299999999E-2</v>
      </c>
      <c r="P329" s="4">
        <v>-2.8885836999999999E-3</v>
      </c>
      <c r="Q329" s="4">
        <v>-1.627996E-4</v>
      </c>
      <c r="R329" s="4">
        <v>2.6743397000000002E-3</v>
      </c>
      <c r="S329" s="4">
        <v>-1.5123756E-3</v>
      </c>
      <c r="T329" s="4">
        <v>1.0848982199999999E-2</v>
      </c>
      <c r="U329" s="4">
        <v>2.3296002900000001E-2</v>
      </c>
      <c r="W329" s="4">
        <f t="shared" si="40"/>
        <v>5.5629234000000001E-3</v>
      </c>
      <c r="X329" s="34">
        <f t="shared" si="41"/>
        <v>2.0329443567296823</v>
      </c>
      <c r="Y329" s="17"/>
      <c r="AD329" s="17">
        <f t="shared" si="38"/>
        <v>-2.8885836999999999E-3</v>
      </c>
      <c r="AE329" s="17">
        <f t="shared" si="39"/>
        <v>2.6743397000000002E-3</v>
      </c>
    </row>
    <row r="330" spans="12:31" x14ac:dyDescent="0.2">
      <c r="L330" s="39">
        <v>38868</v>
      </c>
      <c r="M330" s="4">
        <v>-3.3896000000000003E-2</v>
      </c>
      <c r="N330" s="4">
        <v>-2.95264004E-2</v>
      </c>
      <c r="O330" s="4">
        <v>-2.5260735100000001E-2</v>
      </c>
      <c r="P330" s="4">
        <v>-7.0375485099999996E-2</v>
      </c>
      <c r="Q330" s="4">
        <v>-5.6160359E-2</v>
      </c>
      <c r="R330" s="4">
        <v>-4.1408383299999997E-2</v>
      </c>
      <c r="S330" s="4">
        <v>-3.7394947099999999E-2</v>
      </c>
      <c r="T330" s="4">
        <v>-3.2016266000000002E-2</v>
      </c>
      <c r="U330" s="4">
        <v>-2.67271631E-2</v>
      </c>
      <c r="W330" s="4">
        <f t="shared" si="40"/>
        <v>2.8967101799999999E-2</v>
      </c>
      <c r="X330" s="34">
        <f t="shared" si="41"/>
        <v>2.0918328628648064</v>
      </c>
      <c r="Y330" s="17"/>
      <c r="AD330" s="17">
        <f t="shared" si="38"/>
        <v>-7.0375485099999996E-2</v>
      </c>
      <c r="AE330" s="17">
        <f t="shared" si="39"/>
        <v>-4.1408383299999997E-2</v>
      </c>
    </row>
    <row r="331" spans="12:31" x14ac:dyDescent="0.2">
      <c r="L331" s="39">
        <v>38898</v>
      </c>
      <c r="M331" s="4">
        <v>-3.9459999999999999E-3</v>
      </c>
      <c r="N331" s="4">
        <v>1.3048539E-3</v>
      </c>
      <c r="O331" s="4">
        <v>6.3902949999999998E-3</v>
      </c>
      <c r="P331" s="4">
        <v>6.0167469999999998E-4</v>
      </c>
      <c r="Q331" s="4">
        <v>6.4294894000000002E-3</v>
      </c>
      <c r="R331" s="4">
        <v>1.22842857E-2</v>
      </c>
      <c r="S331" s="4">
        <v>-3.5336483E-3</v>
      </c>
      <c r="T331" s="4">
        <v>1.7694905E-3</v>
      </c>
      <c r="U331" s="4">
        <v>6.9237290999999996E-3</v>
      </c>
      <c r="W331" s="4">
        <f t="shared" si="40"/>
        <v>1.1682610999999999E-2</v>
      </c>
      <c r="X331" s="34">
        <f t="shared" si="41"/>
        <v>2.1162709324786722</v>
      </c>
      <c r="Y331" s="17"/>
      <c r="AD331" s="17">
        <f t="shared" si="38"/>
        <v>6.0167469999999998E-4</v>
      </c>
      <c r="AE331" s="17">
        <f t="shared" si="39"/>
        <v>1.22842857E-2</v>
      </c>
    </row>
    <row r="332" spans="12:31" x14ac:dyDescent="0.2">
      <c r="L332" s="39">
        <v>38929</v>
      </c>
      <c r="M332" s="4">
        <v>-1.9046E-2</v>
      </c>
      <c r="N332" s="4">
        <v>2.197025E-3</v>
      </c>
      <c r="O332" s="4">
        <v>2.4313702499999999E-2</v>
      </c>
      <c r="P332" s="4">
        <v>-5.1945143700000002E-2</v>
      </c>
      <c r="Q332" s="4">
        <v>-3.2538592900000003E-2</v>
      </c>
      <c r="R332" s="4">
        <v>-1.3868558E-2</v>
      </c>
      <c r="S332" s="4">
        <v>-2.19087107E-2</v>
      </c>
      <c r="T332" s="4">
        <v>-9.3653840000000003E-4</v>
      </c>
      <c r="U332" s="4">
        <v>2.0737462500000001E-2</v>
      </c>
      <c r="W332" s="4">
        <f t="shared" si="40"/>
        <v>3.8076585699999999E-2</v>
      </c>
      <c r="X332" s="34">
        <f t="shared" si="41"/>
        <v>2.1968513040036153</v>
      </c>
      <c r="Y332" s="17"/>
      <c r="AD332" s="17">
        <f t="shared" si="38"/>
        <v>-5.1945143700000002E-2</v>
      </c>
      <c r="AE332" s="17">
        <f t="shared" si="39"/>
        <v>-1.3868558E-2</v>
      </c>
    </row>
    <row r="333" spans="12:31" x14ac:dyDescent="0.2">
      <c r="L333" s="39">
        <v>38960</v>
      </c>
      <c r="M333" s="4">
        <v>3.1199000000000001E-2</v>
      </c>
      <c r="N333" s="4">
        <v>2.3970544E-2</v>
      </c>
      <c r="O333" s="4">
        <v>1.6735862600000002E-2</v>
      </c>
      <c r="P333" s="4">
        <v>2.9289672900000001E-2</v>
      </c>
      <c r="Q333" s="4">
        <v>2.96072969E-2</v>
      </c>
      <c r="R333" s="4">
        <v>2.9890313500000001E-2</v>
      </c>
      <c r="S333" s="4">
        <v>3.10391114E-2</v>
      </c>
      <c r="T333" s="4">
        <v>2.44628429E-2</v>
      </c>
      <c r="U333" s="4">
        <v>1.7923602699999999E-2</v>
      </c>
      <c r="W333" s="4">
        <f t="shared" si="40"/>
        <v>6.0064060000000058E-4</v>
      </c>
      <c r="X333" s="34">
        <f t="shared" si="41"/>
        <v>2.1981708220889629</v>
      </c>
      <c r="Y333" s="17"/>
      <c r="AD333" s="17">
        <f t="shared" si="38"/>
        <v>2.9289672900000001E-2</v>
      </c>
      <c r="AE333" s="17">
        <f t="shared" si="39"/>
        <v>2.9890313500000001E-2</v>
      </c>
    </row>
    <row r="334" spans="12:31" x14ac:dyDescent="0.2">
      <c r="L334" s="39">
        <v>38990</v>
      </c>
      <c r="M334" s="4">
        <v>2.7477999999999999E-2</v>
      </c>
      <c r="N334" s="4">
        <v>2.3731658100000001E-2</v>
      </c>
      <c r="O334" s="4">
        <v>1.9924245600000001E-2</v>
      </c>
      <c r="P334" s="4">
        <v>6.7698217999999999E-3</v>
      </c>
      <c r="Q334" s="4">
        <v>8.3255377999999994E-3</v>
      </c>
      <c r="R334" s="4">
        <v>9.7607076999999993E-3</v>
      </c>
      <c r="S334" s="4">
        <v>2.57426628E-2</v>
      </c>
      <c r="T334" s="4">
        <v>2.2385283400000001E-2</v>
      </c>
      <c r="U334" s="4">
        <v>1.9010721000000001E-2</v>
      </c>
      <c r="W334" s="4">
        <f t="shared" si="40"/>
        <v>2.9908858999999994E-3</v>
      </c>
      <c r="X334" s="34">
        <f t="shared" si="41"/>
        <v>2.2047453002065405</v>
      </c>
      <c r="Y334" s="17"/>
      <c r="AD334" s="17">
        <f t="shared" si="38"/>
        <v>6.7698217999999999E-3</v>
      </c>
      <c r="AE334" s="17">
        <f t="shared" si="39"/>
        <v>9.7607076999999993E-3</v>
      </c>
    </row>
    <row r="335" spans="12:31" x14ac:dyDescent="0.2">
      <c r="L335" s="39">
        <v>39021</v>
      </c>
      <c r="M335" s="4">
        <v>3.5153398199999998E-2</v>
      </c>
      <c r="N335" s="4">
        <v>3.3956774500000002E-2</v>
      </c>
      <c r="O335" s="4">
        <v>3.2739085299999998E-2</v>
      </c>
      <c r="P335" s="4">
        <v>6.4796577800000005E-2</v>
      </c>
      <c r="Q335" s="4">
        <v>5.7577518500000001E-2</v>
      </c>
      <c r="R335" s="4">
        <v>5.0896868599999999E-2</v>
      </c>
      <c r="S335" s="4">
        <v>3.7596810100000003E-2</v>
      </c>
      <c r="T335" s="4">
        <v>3.5997405400000002E-2</v>
      </c>
      <c r="U335" s="4">
        <v>3.4376993699999997E-2</v>
      </c>
      <c r="W335" s="4">
        <f t="shared" si="40"/>
        <v>-1.3899709200000006E-2</v>
      </c>
      <c r="X335" s="34">
        <f t="shared" si="41"/>
        <v>2.1740999816736029</v>
      </c>
      <c r="Y335" s="17"/>
      <c r="AD335" s="17">
        <f t="shared" si="38"/>
        <v>6.4796577800000005E-2</v>
      </c>
      <c r="AE335" s="17">
        <f t="shared" si="39"/>
        <v>5.0896868599999999E-2</v>
      </c>
    </row>
    <row r="336" spans="12:31" x14ac:dyDescent="0.2">
      <c r="L336" s="39">
        <v>39051</v>
      </c>
      <c r="M336" s="4">
        <v>1.9844000000000001E-2</v>
      </c>
      <c r="N336" s="4">
        <v>2.13219724E-2</v>
      </c>
      <c r="O336" s="4">
        <v>2.2826873500000001E-2</v>
      </c>
      <c r="P336" s="4">
        <v>2.3942487799999999E-2</v>
      </c>
      <c r="Q336" s="4">
        <v>2.6304930599999998E-2</v>
      </c>
      <c r="R336" s="4">
        <v>2.8514976899999999E-2</v>
      </c>
      <c r="S336" s="4">
        <v>2.0189780300000001E-2</v>
      </c>
      <c r="T336" s="4">
        <v>2.17581211E-2</v>
      </c>
      <c r="U336" s="4">
        <v>2.3348739199999999E-2</v>
      </c>
      <c r="W336" s="4">
        <f t="shared" si="40"/>
        <v>4.5724891000000004E-3</v>
      </c>
      <c r="X336" s="34">
        <f t="shared" si="41"/>
        <v>2.1840410301421156</v>
      </c>
      <c r="Y336" s="17"/>
      <c r="AD336" s="17">
        <f t="shared" si="38"/>
        <v>2.3942487799999999E-2</v>
      </c>
      <c r="AE336" s="17">
        <f t="shared" si="39"/>
        <v>2.8514976899999999E-2</v>
      </c>
    </row>
    <row r="337" spans="12:31" x14ac:dyDescent="0.2">
      <c r="L337" s="39">
        <v>39082</v>
      </c>
      <c r="M337" s="4">
        <v>3.3860000000000001E-3</v>
      </c>
      <c r="N337" s="4">
        <v>1.28121435E-2</v>
      </c>
      <c r="O337" s="4">
        <v>2.2449152399999998E-2</v>
      </c>
      <c r="P337" s="4">
        <v>-2.3814598000000001E-3</v>
      </c>
      <c r="Q337" s="4">
        <v>3.3486582000000001E-3</v>
      </c>
      <c r="R337" s="4">
        <v>8.7116186000000002E-3</v>
      </c>
      <c r="S337" s="4">
        <v>2.8947165E-3</v>
      </c>
      <c r="T337" s="4">
        <v>1.1975951699999999E-2</v>
      </c>
      <c r="U337" s="4">
        <v>2.1184446700000002E-2</v>
      </c>
      <c r="W337" s="4">
        <f t="shared" si="40"/>
        <v>1.1093078400000001E-2</v>
      </c>
      <c r="X337" s="34">
        <f t="shared" si="41"/>
        <v>2.2082687685182991</v>
      </c>
      <c r="Y337" s="17"/>
      <c r="AD337" s="17">
        <f t="shared" si="38"/>
        <v>-2.3814598000000001E-3</v>
      </c>
      <c r="AE337" s="17">
        <f t="shared" si="39"/>
        <v>8.7116186000000002E-3</v>
      </c>
    </row>
    <row r="338" spans="12:31" x14ac:dyDescent="0.2">
      <c r="L338" s="39">
        <v>39113</v>
      </c>
      <c r="M338" s="4">
        <v>2.57058119E-2</v>
      </c>
      <c r="N338" s="4">
        <v>1.92595362E-2</v>
      </c>
      <c r="O338" s="4">
        <v>1.27887212E-2</v>
      </c>
      <c r="P338" s="4">
        <v>1.8605429400000002E-2</v>
      </c>
      <c r="Q338" s="4">
        <v>1.67345195E-2</v>
      </c>
      <c r="R338" s="4">
        <v>1.49794909E-2</v>
      </c>
      <c r="S338" s="4">
        <v>2.5098786500000001E-2</v>
      </c>
      <c r="T338" s="4">
        <v>1.9034072499999999E-2</v>
      </c>
      <c r="U338" s="4">
        <v>1.29872064E-2</v>
      </c>
      <c r="W338" s="4">
        <f t="shared" si="40"/>
        <v>-3.6259385000000019E-3</v>
      </c>
      <c r="X338" s="34">
        <f t="shared" si="41"/>
        <v>2.2002617217721809</v>
      </c>
      <c r="Y338" s="17"/>
      <c r="AD338" s="17">
        <f t="shared" si="38"/>
        <v>1.8605429400000002E-2</v>
      </c>
      <c r="AE338" s="17">
        <f t="shared" si="39"/>
        <v>1.49794909E-2</v>
      </c>
    </row>
    <row r="339" spans="12:31" x14ac:dyDescent="0.2">
      <c r="L339" s="39">
        <v>39141</v>
      </c>
      <c r="M339" s="4">
        <v>-1.8796469699999999E-2</v>
      </c>
      <c r="N339" s="4">
        <v>-1.7205162199999999E-2</v>
      </c>
      <c r="O339" s="4">
        <v>-1.5589820900000001E-2</v>
      </c>
      <c r="P339" s="4">
        <v>-3.1632019999999999E-3</v>
      </c>
      <c r="Q339" s="4">
        <v>-7.9351683999999995E-3</v>
      </c>
      <c r="R339" s="4">
        <v>-1.2281067E-2</v>
      </c>
      <c r="S339" s="4">
        <v>-1.7513234200000002E-2</v>
      </c>
      <c r="T339" s="4">
        <v>-1.6404173300000002E-2</v>
      </c>
      <c r="U339" s="4">
        <v>-1.52882886E-2</v>
      </c>
      <c r="W339" s="4">
        <f t="shared" si="40"/>
        <v>-9.1178649999999993E-3</v>
      </c>
      <c r="X339" s="34">
        <f t="shared" si="41"/>
        <v>2.1802000324283948</v>
      </c>
      <c r="Y339" s="17"/>
      <c r="AD339" s="17">
        <f t="shared" si="38"/>
        <v>-3.1632019999999999E-3</v>
      </c>
      <c r="AE339" s="17">
        <f t="shared" si="39"/>
        <v>-1.2281067E-2</v>
      </c>
    </row>
    <row r="340" spans="12:31" x14ac:dyDescent="0.2">
      <c r="L340" s="39">
        <v>39172</v>
      </c>
      <c r="M340" s="4">
        <v>5.4236956000000003E-3</v>
      </c>
      <c r="N340" s="4">
        <v>1.03812917E-2</v>
      </c>
      <c r="O340" s="4">
        <v>1.5460385E-2</v>
      </c>
      <c r="P340" s="4">
        <v>9.2356803999999997E-3</v>
      </c>
      <c r="Q340" s="4">
        <v>1.0705473300000001E-2</v>
      </c>
      <c r="R340" s="4">
        <v>1.2068351999999999E-2</v>
      </c>
      <c r="S340" s="4">
        <v>5.7359487999999997E-3</v>
      </c>
      <c r="T340" s="4">
        <v>1.04083044E-2</v>
      </c>
      <c r="U340" s="4">
        <v>1.51516302E-2</v>
      </c>
      <c r="W340" s="4">
        <f t="shared" si="40"/>
        <v>2.8326715999999995E-3</v>
      </c>
      <c r="X340" s="34">
        <f t="shared" si="41"/>
        <v>2.1863758231425736</v>
      </c>
      <c r="Y340" s="17"/>
      <c r="AD340" s="17">
        <f t="shared" si="38"/>
        <v>9.2356803999999997E-3</v>
      </c>
      <c r="AE340" s="17">
        <f t="shared" si="39"/>
        <v>1.2068351999999999E-2</v>
      </c>
    </row>
    <row r="341" spans="12:31" x14ac:dyDescent="0.2">
      <c r="L341" s="39">
        <v>39202</v>
      </c>
      <c r="M341" s="4">
        <v>4.7079891899999997E-2</v>
      </c>
      <c r="N341" s="4">
        <v>4.20415305E-2</v>
      </c>
      <c r="O341" s="4">
        <v>3.69528737E-2</v>
      </c>
      <c r="P341" s="4">
        <v>2.62177917E-2</v>
      </c>
      <c r="Q341" s="4">
        <v>1.7962421100000001E-2</v>
      </c>
      <c r="R341" s="4">
        <v>1.0376877600000001E-2</v>
      </c>
      <c r="S341" s="4">
        <v>4.5343942499999998E-2</v>
      </c>
      <c r="T341" s="4">
        <v>3.9946847000000001E-2</v>
      </c>
      <c r="U341" s="4">
        <v>3.4540336999999997E-2</v>
      </c>
      <c r="W341" s="4">
        <f t="shared" si="40"/>
        <v>-1.5840914099999999E-2</v>
      </c>
      <c r="X341" s="34">
        <f t="shared" si="41"/>
        <v>2.1517416315378552</v>
      </c>
      <c r="Y341" s="17"/>
      <c r="AD341" s="17">
        <f t="shared" si="38"/>
        <v>2.62177917E-2</v>
      </c>
      <c r="AE341" s="17">
        <f t="shared" si="39"/>
        <v>1.0376877600000001E-2</v>
      </c>
    </row>
    <row r="342" spans="12:31" x14ac:dyDescent="0.2">
      <c r="L342" s="39">
        <v>39233</v>
      </c>
      <c r="M342" s="4">
        <v>3.59750338E-2</v>
      </c>
      <c r="N342" s="4">
        <v>3.6020140200000002E-2</v>
      </c>
      <c r="O342" s="4">
        <v>3.6069219499999999E-2</v>
      </c>
      <c r="P342" s="4">
        <v>4.5536464800000002E-2</v>
      </c>
      <c r="Q342" s="4">
        <v>4.0955546699999998E-2</v>
      </c>
      <c r="R342" s="4">
        <v>3.6665603099999999E-2</v>
      </c>
      <c r="S342" s="4">
        <v>3.6759926399999997E-2</v>
      </c>
      <c r="T342" s="4">
        <v>3.6438040099999999E-2</v>
      </c>
      <c r="U342" s="4">
        <v>3.6124562300000003E-2</v>
      </c>
      <c r="W342" s="4">
        <f t="shared" si="40"/>
        <v>-8.8708617000000031E-3</v>
      </c>
      <c r="X342" s="34">
        <f t="shared" si="41"/>
        <v>2.1326538291103505</v>
      </c>
      <c r="Y342" s="17"/>
      <c r="AD342" s="17">
        <f t="shared" si="38"/>
        <v>4.5536464800000002E-2</v>
      </c>
      <c r="AE342" s="17">
        <f t="shared" si="39"/>
        <v>3.6665603099999999E-2</v>
      </c>
    </row>
    <row r="343" spans="12:31" x14ac:dyDescent="0.2">
      <c r="L343" s="39">
        <v>39263</v>
      </c>
      <c r="M343" s="4">
        <v>-1.49271035E-2</v>
      </c>
      <c r="N343" s="4">
        <v>-1.9101428199999999E-2</v>
      </c>
      <c r="O343" s="4">
        <v>-2.3366070999999999E-2</v>
      </c>
      <c r="P343" s="4">
        <v>-5.6582747999999999E-3</v>
      </c>
      <c r="Q343" s="4">
        <v>-1.4628785300000001E-2</v>
      </c>
      <c r="R343" s="4">
        <v>-2.3308308999999999E-2</v>
      </c>
      <c r="S343" s="4">
        <v>-1.4154428599999999E-2</v>
      </c>
      <c r="T343" s="4">
        <v>-1.8724094100000001E-2</v>
      </c>
      <c r="U343" s="4">
        <v>-2.3351065899999999E-2</v>
      </c>
      <c r="W343" s="4">
        <f t="shared" si="40"/>
        <v>-1.7650034199999998E-2</v>
      </c>
      <c r="X343" s="34">
        <f t="shared" si="41"/>
        <v>2.0950124160897921</v>
      </c>
      <c r="Y343" s="17"/>
      <c r="AD343" s="17">
        <f t="shared" si="38"/>
        <v>-5.6582747999999999E-3</v>
      </c>
      <c r="AE343" s="17">
        <f t="shared" si="39"/>
        <v>-2.3308308999999999E-2</v>
      </c>
    </row>
    <row r="344" spans="12:31" x14ac:dyDescent="0.2">
      <c r="L344" s="39">
        <v>39294</v>
      </c>
      <c r="M344" s="4">
        <v>-1.5503102899999999E-2</v>
      </c>
      <c r="N344" s="4">
        <v>-3.0888288600000001E-2</v>
      </c>
      <c r="O344" s="4">
        <v>-4.6243825199999998E-2</v>
      </c>
      <c r="P344" s="4">
        <v>-5.19212301E-2</v>
      </c>
      <c r="Q344" s="4">
        <v>-6.8394748800000002E-2</v>
      </c>
      <c r="R344" s="4">
        <v>-8.51130992E-2</v>
      </c>
      <c r="S344" s="4">
        <v>-1.8651574099999998E-2</v>
      </c>
      <c r="T344" s="4">
        <v>-3.4102911600000001E-2</v>
      </c>
      <c r="U344" s="4">
        <v>-4.9547702499999999E-2</v>
      </c>
      <c r="W344" s="4">
        <f t="shared" si="40"/>
        <v>-3.31918691E-2</v>
      </c>
      <c r="X344" s="34">
        <f t="shared" si="41"/>
        <v>2.0254750382120648</v>
      </c>
      <c r="Y344" s="17"/>
      <c r="AD344" s="17">
        <f t="shared" si="38"/>
        <v>-5.19212301E-2</v>
      </c>
      <c r="AE344" s="17">
        <f t="shared" si="39"/>
        <v>-8.51130992E-2</v>
      </c>
    </row>
    <row r="345" spans="12:31" x14ac:dyDescent="0.2">
      <c r="L345" s="39">
        <v>39325</v>
      </c>
      <c r="M345" s="4">
        <v>1.59344971E-2</v>
      </c>
      <c r="N345" s="4">
        <v>1.36087851E-2</v>
      </c>
      <c r="O345" s="4">
        <v>1.1205469799999999E-2</v>
      </c>
      <c r="P345" s="4">
        <v>2.5151213799999999E-2</v>
      </c>
      <c r="Q345" s="4">
        <v>2.2665786800000001E-2</v>
      </c>
      <c r="R345" s="4">
        <v>2.0035945999999999E-2</v>
      </c>
      <c r="S345" s="4">
        <v>1.6698497100000001E-2</v>
      </c>
      <c r="T345" s="4">
        <v>1.4354374200000001E-2</v>
      </c>
      <c r="U345" s="4">
        <v>1.19246297E-2</v>
      </c>
      <c r="W345" s="4">
        <f t="shared" si="40"/>
        <v>-5.1152678E-3</v>
      </c>
      <c r="X345" s="34">
        <f t="shared" si="41"/>
        <v>2.0151141909693946</v>
      </c>
      <c r="Y345" s="17"/>
      <c r="AD345" s="17">
        <f t="shared" si="38"/>
        <v>2.5151213799999999E-2</v>
      </c>
      <c r="AE345" s="17">
        <f t="shared" si="39"/>
        <v>2.0035945999999999E-2</v>
      </c>
    </row>
    <row r="346" spans="12:31" x14ac:dyDescent="0.2">
      <c r="L346" s="39">
        <v>39355</v>
      </c>
      <c r="M346" s="4">
        <v>4.1890278900000001E-2</v>
      </c>
      <c r="N346" s="4">
        <v>3.8188640599999997E-2</v>
      </c>
      <c r="O346" s="4">
        <v>3.4347807399999999E-2</v>
      </c>
      <c r="P346" s="4">
        <v>2.9050988999999999E-2</v>
      </c>
      <c r="Q346" s="4">
        <v>1.71648433E-2</v>
      </c>
      <c r="R346" s="4">
        <v>4.5152476999999998E-3</v>
      </c>
      <c r="S346" s="4">
        <v>4.08190238E-2</v>
      </c>
      <c r="T346" s="4">
        <v>3.6457080400000001E-2</v>
      </c>
      <c r="U346" s="4">
        <v>3.1922439699999999E-2</v>
      </c>
      <c r="W346" s="4">
        <f t="shared" si="40"/>
        <v>-2.45357413E-2</v>
      </c>
      <c r="X346" s="34">
        <f t="shared" si="41"/>
        <v>1.9656718704898106</v>
      </c>
      <c r="Y346" s="17"/>
      <c r="AD346" s="17">
        <f t="shared" si="38"/>
        <v>2.9050988999999999E-2</v>
      </c>
      <c r="AE346" s="17">
        <f t="shared" si="39"/>
        <v>4.5152476999999998E-3</v>
      </c>
    </row>
    <row r="347" spans="12:31" x14ac:dyDescent="0.2">
      <c r="L347" s="39">
        <v>39386</v>
      </c>
      <c r="M347" s="4">
        <v>3.4034136499999999E-2</v>
      </c>
      <c r="N347" s="4">
        <v>1.7433306199999998E-2</v>
      </c>
      <c r="O347" s="4">
        <v>1.10361E-4</v>
      </c>
      <c r="P347" s="4">
        <v>4.5020628299999997E-2</v>
      </c>
      <c r="Q347" s="4">
        <v>2.86905163E-2</v>
      </c>
      <c r="R347" s="4">
        <v>1.08908857E-2</v>
      </c>
      <c r="S347" s="4">
        <v>3.4937900399999999E-2</v>
      </c>
      <c r="T347" s="4">
        <v>1.8344140299999999E-2</v>
      </c>
      <c r="U347" s="4">
        <v>9.6454199999999998E-4</v>
      </c>
      <c r="W347" s="4">
        <f t="shared" si="40"/>
        <v>-3.4129742599999999E-2</v>
      </c>
      <c r="X347" s="34">
        <f t="shared" si="41"/>
        <v>1.8985839955139328</v>
      </c>
      <c r="Y347" s="17"/>
      <c r="AD347" s="17">
        <f t="shared" si="38"/>
        <v>4.5020628299999997E-2</v>
      </c>
      <c r="AE347" s="17">
        <f t="shared" si="39"/>
        <v>1.08908857E-2</v>
      </c>
    </row>
    <row r="348" spans="12:31" x14ac:dyDescent="0.2">
      <c r="L348" s="39">
        <v>39416</v>
      </c>
      <c r="M348" s="4">
        <v>-3.6837080500000001E-2</v>
      </c>
      <c r="N348" s="4">
        <v>-4.2630813400000002E-2</v>
      </c>
      <c r="O348" s="4">
        <v>-4.8874038799999998E-2</v>
      </c>
      <c r="P348" s="4">
        <v>-6.9060533199999996E-2</v>
      </c>
      <c r="Q348" s="4">
        <v>-7.1805756999999998E-2</v>
      </c>
      <c r="R348" s="4">
        <v>-7.4919561199999998E-2</v>
      </c>
      <c r="S348" s="4">
        <v>-3.9531620199999999E-2</v>
      </c>
      <c r="T348" s="4">
        <v>-4.5018752600000003E-2</v>
      </c>
      <c r="U348" s="4">
        <v>-5.0957301099999998E-2</v>
      </c>
      <c r="W348" s="4">
        <f t="shared" si="40"/>
        <v>-5.8590280000000022E-3</v>
      </c>
      <c r="X348" s="34">
        <f t="shared" si="41"/>
        <v>1.8874601387238648</v>
      </c>
      <c r="Y348" s="17"/>
      <c r="AD348" s="17">
        <f t="shared" si="38"/>
        <v>-6.9060533199999996E-2</v>
      </c>
      <c r="AE348" s="17">
        <f t="shared" si="39"/>
        <v>-7.4919561199999998E-2</v>
      </c>
    </row>
    <row r="349" spans="12:31" x14ac:dyDescent="0.2">
      <c r="L349" s="39">
        <v>39447</v>
      </c>
      <c r="M349" s="4">
        <v>-3.6159182000000002E-3</v>
      </c>
      <c r="N349" s="4">
        <v>-6.5107445999999999E-3</v>
      </c>
      <c r="O349" s="4">
        <v>-9.6700195999999995E-3</v>
      </c>
      <c r="P349" s="4">
        <v>6.2805784999999999E-3</v>
      </c>
      <c r="Q349" s="4">
        <v>-6.2397500000000003E-4</v>
      </c>
      <c r="R349" s="4">
        <v>-8.4543285000000003E-3</v>
      </c>
      <c r="S349" s="4">
        <v>-2.8246073999999999E-3</v>
      </c>
      <c r="T349" s="4">
        <v>-6.0513173000000002E-3</v>
      </c>
      <c r="U349" s="4">
        <v>-9.5846009999999999E-3</v>
      </c>
      <c r="W349" s="4">
        <f t="shared" si="40"/>
        <v>-1.4734907E-2</v>
      </c>
      <c r="X349" s="34">
        <f t="shared" si="41"/>
        <v>1.8596485891135615</v>
      </c>
      <c r="Y349" s="17"/>
      <c r="AD349" s="17">
        <f t="shared" si="38"/>
        <v>6.2805784999999999E-3</v>
      </c>
      <c r="AE349" s="17">
        <f t="shared" si="39"/>
        <v>-8.4543285000000003E-3</v>
      </c>
    </row>
    <row r="350" spans="12:31" x14ac:dyDescent="0.2">
      <c r="L350" s="39">
        <v>39478</v>
      </c>
      <c r="M350" s="4">
        <v>-7.7976948899999995E-2</v>
      </c>
      <c r="N350" s="4">
        <v>-5.9950325700000001E-2</v>
      </c>
      <c r="O350" s="4">
        <v>-4.0052913400000001E-2</v>
      </c>
      <c r="P350" s="4">
        <v>-9.1736661299999994E-2</v>
      </c>
      <c r="Q350" s="4">
        <v>-6.8194416800000004E-2</v>
      </c>
      <c r="R350" s="4">
        <v>-4.1036320600000002E-2</v>
      </c>
      <c r="S350" s="4">
        <v>-7.91029699E-2</v>
      </c>
      <c r="T350" s="4">
        <v>-6.0611549700000003E-2</v>
      </c>
      <c r="U350" s="4">
        <v>-4.0129933800000003E-2</v>
      </c>
      <c r="W350" s="4">
        <f t="shared" si="40"/>
        <v>5.0700340699999992E-2</v>
      </c>
      <c r="X350" s="34">
        <f t="shared" si="41"/>
        <v>1.9539334061638933</v>
      </c>
      <c r="Y350" s="17"/>
      <c r="AD350" s="17">
        <f t="shared" si="38"/>
        <v>-9.1736661299999994E-2</v>
      </c>
      <c r="AE350" s="17">
        <f t="shared" si="39"/>
        <v>-4.1036320600000002E-2</v>
      </c>
    </row>
    <row r="351" spans="12:31" x14ac:dyDescent="0.2">
      <c r="L351" s="39">
        <v>39507</v>
      </c>
      <c r="M351" s="4">
        <v>-1.98608454E-2</v>
      </c>
      <c r="N351" s="4">
        <v>-3.0551007200000001E-2</v>
      </c>
      <c r="O351" s="4">
        <v>-4.1897827300000003E-2</v>
      </c>
      <c r="P351" s="4">
        <v>-3.4610186000000001E-2</v>
      </c>
      <c r="Q351" s="4">
        <v>-3.7066856400000001E-2</v>
      </c>
      <c r="R351" s="4">
        <v>-3.9742896899999998E-2</v>
      </c>
      <c r="S351" s="4">
        <v>-2.10261567E-2</v>
      </c>
      <c r="T351" s="4">
        <v>-3.1059647199999998E-2</v>
      </c>
      <c r="U351" s="4">
        <v>-4.17286038E-2</v>
      </c>
      <c r="W351" s="4">
        <f t="shared" si="40"/>
        <v>-5.1327108999999968E-3</v>
      </c>
      <c r="X351" s="34">
        <f t="shared" si="41"/>
        <v>1.9439044308722018</v>
      </c>
      <c r="Y351" s="17"/>
      <c r="AD351" s="17">
        <f t="shared" si="38"/>
        <v>-3.4610186000000001E-2</v>
      </c>
      <c r="AE351" s="17">
        <f t="shared" si="39"/>
        <v>-3.9742896899999998E-2</v>
      </c>
    </row>
    <row r="352" spans="12:31" x14ac:dyDescent="0.2">
      <c r="L352" s="39">
        <v>39538</v>
      </c>
      <c r="M352" s="4">
        <v>-6.0889999999999998E-3</v>
      </c>
      <c r="N352" s="4">
        <v>-6.7999999999999996E-3</v>
      </c>
      <c r="O352" s="4">
        <v>-7.4999999999999997E-3</v>
      </c>
      <c r="P352" s="4">
        <v>-5.7999999999999996E-3</v>
      </c>
      <c r="Q352" s="4">
        <v>4.1890393E-3</v>
      </c>
      <c r="R352" s="4">
        <v>1.50739008E-2</v>
      </c>
      <c r="S352" s="4">
        <v>-6.1000000000000004E-3</v>
      </c>
      <c r="T352" s="4">
        <v>-5.9247359999999999E-3</v>
      </c>
      <c r="U352" s="4">
        <v>-5.7999999999999996E-3</v>
      </c>
      <c r="W352" s="4">
        <f t="shared" si="40"/>
        <v>2.0873900799999998E-2</v>
      </c>
      <c r="X352" s="34">
        <f t="shared" si="41"/>
        <v>1.9844812991269087</v>
      </c>
      <c r="Y352" s="17"/>
      <c r="AD352" s="17">
        <f t="shared" si="38"/>
        <v>-5.7999999999999996E-3</v>
      </c>
      <c r="AE352" s="17">
        <f t="shared" si="39"/>
        <v>1.50739008E-2</v>
      </c>
    </row>
    <row r="353" spans="12:31" x14ac:dyDescent="0.2">
      <c r="L353" s="39">
        <v>39568</v>
      </c>
      <c r="M353" s="4">
        <v>5.24998863E-2</v>
      </c>
      <c r="N353" s="4">
        <v>5.0704847400000003E-2</v>
      </c>
      <c r="O353" s="4">
        <v>4.8745665600000002E-2</v>
      </c>
      <c r="P353" s="4">
        <v>5.1382180899999998E-2</v>
      </c>
      <c r="Q353" s="4">
        <v>4.1870385199999999E-2</v>
      </c>
      <c r="R353" s="4">
        <v>3.1640803799999999E-2</v>
      </c>
      <c r="S353" s="4">
        <v>5.24127021E-2</v>
      </c>
      <c r="T353" s="4">
        <v>5.0008849500000001E-2</v>
      </c>
      <c r="U353" s="4">
        <v>4.7391458999999997E-2</v>
      </c>
      <c r="W353" s="4">
        <f t="shared" si="40"/>
        <v>-1.9741377099999999E-2</v>
      </c>
      <c r="X353" s="34">
        <f t="shared" si="41"/>
        <v>1.9453049054529465</v>
      </c>
      <c r="Y353" s="17"/>
      <c r="AD353" s="17">
        <f t="shared" si="38"/>
        <v>5.1382180899999998E-2</v>
      </c>
      <c r="AE353" s="17">
        <f t="shared" si="39"/>
        <v>3.1640803799999999E-2</v>
      </c>
    </row>
    <row r="354" spans="12:31" x14ac:dyDescent="0.2">
      <c r="L354" s="39">
        <v>39599</v>
      </c>
      <c r="M354" s="4">
        <v>3.6653682799999997E-2</v>
      </c>
      <c r="N354" s="4">
        <v>1.8337480600000001E-2</v>
      </c>
      <c r="O354" s="4">
        <v>-1.5871639E-3</v>
      </c>
      <c r="P354" s="4">
        <v>5.6646902399999997E-2</v>
      </c>
      <c r="Q354" s="4">
        <v>4.5936863799999998E-2</v>
      </c>
      <c r="R354" s="4">
        <v>3.4189281000000002E-2</v>
      </c>
      <c r="S354" s="4">
        <v>3.8214916600000003E-2</v>
      </c>
      <c r="T354" s="4">
        <v>2.0486583999999999E-2</v>
      </c>
      <c r="U354" s="4">
        <v>1.1883573E-3</v>
      </c>
      <c r="W354" s="4">
        <f t="shared" si="40"/>
        <v>-2.2457621399999995E-2</v>
      </c>
      <c r="X354" s="34">
        <f t="shared" si="41"/>
        <v>1.9016179843787215</v>
      </c>
      <c r="Y354" s="17"/>
      <c r="AD354" s="17">
        <f t="shared" si="38"/>
        <v>5.6646902399999997E-2</v>
      </c>
      <c r="AE354" s="17">
        <f t="shared" si="39"/>
        <v>3.4189281000000002E-2</v>
      </c>
    </row>
    <row r="355" spans="12:31" x14ac:dyDescent="0.2">
      <c r="L355" s="39">
        <v>39629</v>
      </c>
      <c r="M355" s="4">
        <v>-7.2021942699999994E-2</v>
      </c>
      <c r="N355" s="4">
        <v>-8.3065973099999996E-2</v>
      </c>
      <c r="O355" s="4">
        <v>-9.5721431100000004E-2</v>
      </c>
      <c r="P355" s="4">
        <v>-5.9614267800000002E-2</v>
      </c>
      <c r="Q355" s="4">
        <v>-7.6987817400000005E-2</v>
      </c>
      <c r="R355" s="4">
        <v>-9.5950230600000005E-2</v>
      </c>
      <c r="S355" s="4">
        <v>-7.0998566099999993E-2</v>
      </c>
      <c r="T355" s="4">
        <v>-8.2520836299999997E-2</v>
      </c>
      <c r="U355" s="4">
        <v>-9.5676307799999999E-2</v>
      </c>
      <c r="W355" s="4">
        <f t="shared" si="40"/>
        <v>-3.6335962800000003E-2</v>
      </c>
      <c r="X355" s="34">
        <f t="shared" si="41"/>
        <v>1.8325208640385253</v>
      </c>
      <c r="Y355" s="17"/>
      <c r="AD355" s="17">
        <f t="shared" si="38"/>
        <v>-5.9614267800000002E-2</v>
      </c>
      <c r="AE355" s="17">
        <f t="shared" si="39"/>
        <v>-9.5950230600000005E-2</v>
      </c>
    </row>
    <row r="356" spans="12:31" x14ac:dyDescent="0.2">
      <c r="L356" s="39">
        <v>39660</v>
      </c>
      <c r="M356" s="4">
        <v>-1.9012357300000001E-2</v>
      </c>
      <c r="N356" s="4">
        <v>-1.1628495000000001E-2</v>
      </c>
      <c r="O356" s="4">
        <v>-3.6097934000000002E-3</v>
      </c>
      <c r="P356" s="4">
        <v>2.32529725E-2</v>
      </c>
      <c r="Q356" s="4">
        <v>3.70063349E-2</v>
      </c>
      <c r="R356" s="4">
        <v>5.1263330900000001E-2</v>
      </c>
      <c r="S356" s="4">
        <v>-1.5898338299999999E-2</v>
      </c>
      <c r="T356" s="4">
        <v>-7.9755851999999995E-3</v>
      </c>
      <c r="U356" s="4">
        <v>5.9537040000000004E-4</v>
      </c>
      <c r="W356" s="4">
        <f t="shared" si="40"/>
        <v>2.8010358400000001E-2</v>
      </c>
      <c r="X356" s="34">
        <f t="shared" si="41"/>
        <v>1.883850430215722</v>
      </c>
      <c r="Y356" s="17"/>
      <c r="AD356" s="17">
        <f t="shared" si="38"/>
        <v>2.32529725E-2</v>
      </c>
      <c r="AE356" s="17">
        <f t="shared" si="39"/>
        <v>5.1263330900000001E-2</v>
      </c>
    </row>
    <row r="357" spans="12:31" x14ac:dyDescent="0.2">
      <c r="L357" s="39">
        <v>39691</v>
      </c>
      <c r="M357" s="4">
        <v>1.0767000000000001E-2</v>
      </c>
      <c r="N357" s="4">
        <v>1.38E-2</v>
      </c>
      <c r="O357" s="4">
        <v>1.7000000000000001E-2</v>
      </c>
      <c r="P357" s="4">
        <v>2.4799999999999999E-2</v>
      </c>
      <c r="Q357" s="4">
        <v>3.6143802500000002E-2</v>
      </c>
      <c r="R357" s="4">
        <v>4.75315085E-2</v>
      </c>
      <c r="S357" s="4">
        <v>1.18E-2</v>
      </c>
      <c r="T357" s="4">
        <v>1.5531011500000001E-2</v>
      </c>
      <c r="U357" s="4">
        <v>1.95E-2</v>
      </c>
      <c r="W357" s="4">
        <f t="shared" si="40"/>
        <v>2.2731508500000001E-2</v>
      </c>
      <c r="X357" s="34">
        <f t="shared" si="41"/>
        <v>1.9266731922828992</v>
      </c>
      <c r="Y357" s="17"/>
      <c r="AD357" s="17">
        <f t="shared" si="38"/>
        <v>2.4799999999999999E-2</v>
      </c>
      <c r="AE357" s="17">
        <f t="shared" si="39"/>
        <v>4.75315085E-2</v>
      </c>
    </row>
    <row r="358" spans="12:31" x14ac:dyDescent="0.2">
      <c r="L358" s="39">
        <v>39721</v>
      </c>
      <c r="M358" s="4">
        <v>-0.11580461039999999</v>
      </c>
      <c r="N358" s="4">
        <v>-9.5269824599999997E-2</v>
      </c>
      <c r="O358" s="4">
        <v>-7.3471602499999997E-2</v>
      </c>
      <c r="P358" s="4">
        <v>-0.11302455209999999</v>
      </c>
      <c r="Q358" s="4">
        <v>-7.9680329499999994E-2</v>
      </c>
      <c r="R358" s="4">
        <v>-4.6875230400000002E-2</v>
      </c>
      <c r="S358" s="4">
        <v>-0.1155944599</v>
      </c>
      <c r="T358" s="4">
        <v>-9.4024097200000004E-2</v>
      </c>
      <c r="U358" s="4">
        <v>-7.1265121799999998E-2</v>
      </c>
      <c r="W358" s="4">
        <f t="shared" si="40"/>
        <v>6.6149321699999986E-2</v>
      </c>
      <c r="X358" s="34">
        <f t="shared" si="41"/>
        <v>2.0541213170899866</v>
      </c>
      <c r="Y358" s="17"/>
      <c r="AD358" s="17">
        <f t="shared" si="38"/>
        <v>-0.11302455209999999</v>
      </c>
      <c r="AE358" s="17">
        <f t="shared" si="39"/>
        <v>-4.6875230400000002E-2</v>
      </c>
    </row>
    <row r="359" spans="12:31" x14ac:dyDescent="0.2">
      <c r="L359" s="39">
        <v>39752</v>
      </c>
      <c r="M359" s="4">
        <v>-0.1760592704</v>
      </c>
      <c r="N359" s="4">
        <v>-0.1746061361</v>
      </c>
      <c r="O359" s="4">
        <v>-0.1731121833</v>
      </c>
      <c r="P359" s="4">
        <v>-0.21703559310000001</v>
      </c>
      <c r="Q359" s="4">
        <v>-0.2080294288</v>
      </c>
      <c r="R359" s="4">
        <v>-0.19977674300000001</v>
      </c>
      <c r="S359" s="4">
        <v>-0.17928087279999999</v>
      </c>
      <c r="T359" s="4">
        <v>-0.17735978569999999</v>
      </c>
      <c r="U359" s="4">
        <v>-0.1754144976</v>
      </c>
      <c r="W359" s="4">
        <f t="shared" si="40"/>
        <v>1.7258850100000001E-2</v>
      </c>
      <c r="X359" s="34">
        <f t="shared" si="41"/>
        <v>2.0895730889888573</v>
      </c>
      <c r="Y359" s="17"/>
      <c r="AD359" s="17">
        <f t="shared" si="38"/>
        <v>-0.21703559310000001</v>
      </c>
      <c r="AE359" s="17">
        <f t="shared" si="39"/>
        <v>-0.19977674300000001</v>
      </c>
    </row>
    <row r="360" spans="12:31" x14ac:dyDescent="0.2">
      <c r="L360" s="39">
        <v>39782</v>
      </c>
      <c r="M360" s="4">
        <v>-7.9529140600000006E-2</v>
      </c>
      <c r="N360" s="4">
        <v>-7.56202973E-2</v>
      </c>
      <c r="O360" s="4">
        <v>-7.17089895E-2</v>
      </c>
      <c r="P360" s="4">
        <v>-0.12100935760000001</v>
      </c>
      <c r="Q360" s="4">
        <v>-0.1182868695</v>
      </c>
      <c r="R360" s="4">
        <v>-0.1158091206</v>
      </c>
      <c r="S360" s="4">
        <v>-8.2594294999999998E-2</v>
      </c>
      <c r="T360" s="4">
        <v>-7.8939199299999999E-2</v>
      </c>
      <c r="U360" s="4">
        <v>-7.5309335500000005E-2</v>
      </c>
      <c r="W360" s="4">
        <f t="shared" si="40"/>
        <v>5.2002370000000103E-3</v>
      </c>
      <c r="X360" s="34">
        <f t="shared" si="41"/>
        <v>2.1004393642804211</v>
      </c>
      <c r="Y360" s="17"/>
      <c r="AD360" s="17">
        <f t="shared" si="38"/>
        <v>-0.12100935760000001</v>
      </c>
      <c r="AE360" s="17">
        <f t="shared" si="39"/>
        <v>-0.1158091206</v>
      </c>
    </row>
    <row r="361" spans="12:31" x14ac:dyDescent="0.2">
      <c r="L361" s="39">
        <v>39813</v>
      </c>
      <c r="M361" s="4">
        <v>1.80732064E-2</v>
      </c>
      <c r="N361" s="4">
        <v>1.5979007600000001E-2</v>
      </c>
      <c r="O361" s="4">
        <v>1.38800008E-2</v>
      </c>
      <c r="P361" s="4">
        <v>5.4240418899999997E-2</v>
      </c>
      <c r="Q361" s="4">
        <v>5.80411038E-2</v>
      </c>
      <c r="R361" s="4">
        <v>6.1516325599999998E-2</v>
      </c>
      <c r="S361" s="4">
        <v>2.06612264E-2</v>
      </c>
      <c r="T361" s="4">
        <v>1.9130643999999999E-2</v>
      </c>
      <c r="U361" s="4">
        <v>1.7603694199999999E-2</v>
      </c>
      <c r="W361" s="4">
        <f t="shared" si="40"/>
        <v>7.2759067000000011E-3</v>
      </c>
      <c r="X361" s="34">
        <f t="shared" si="41"/>
        <v>2.1157219651239325</v>
      </c>
      <c r="Y361" s="17"/>
      <c r="AD361" s="17">
        <f t="shared" si="38"/>
        <v>5.4240418899999997E-2</v>
      </c>
      <c r="AE361" s="17">
        <f t="shared" si="39"/>
        <v>6.1516325599999998E-2</v>
      </c>
    </row>
    <row r="362" spans="12:31" x14ac:dyDescent="0.2">
      <c r="L362" s="39">
        <v>39844</v>
      </c>
      <c r="M362" s="4">
        <v>-4.8104821200000002E-2</v>
      </c>
      <c r="N362" s="4">
        <v>-8.1619921900000003E-2</v>
      </c>
      <c r="O362" s="4">
        <v>-0.1149894929</v>
      </c>
      <c r="P362" s="4">
        <v>-7.6079105100000002E-2</v>
      </c>
      <c r="Q362" s="4">
        <v>-0.1112213232</v>
      </c>
      <c r="R362" s="4">
        <v>-0.1428488366</v>
      </c>
      <c r="S362" s="4">
        <v>-5.0181534399999998E-2</v>
      </c>
      <c r="T362" s="4">
        <v>-8.3920485500000003E-2</v>
      </c>
      <c r="U362" s="4">
        <v>-0.11725208030000001</v>
      </c>
      <c r="W362" s="4">
        <f t="shared" si="40"/>
        <v>-6.6769731499999999E-2</v>
      </c>
      <c r="X362" s="34">
        <f t="shared" si="41"/>
        <v>1.9744557775839553</v>
      </c>
      <c r="Y362" s="17"/>
      <c r="AD362" s="17">
        <f t="shared" si="38"/>
        <v>-7.6079105100000002E-2</v>
      </c>
      <c r="AE362" s="17">
        <f t="shared" si="39"/>
        <v>-0.1428488366</v>
      </c>
    </row>
    <row r="363" spans="12:31" x14ac:dyDescent="0.2">
      <c r="L363" s="39">
        <v>39872</v>
      </c>
      <c r="M363" s="4">
        <v>-7.5228643799999995E-2</v>
      </c>
      <c r="N363" s="4">
        <v>-0.1033867671</v>
      </c>
      <c r="O363" s="4">
        <v>-0.1336105219</v>
      </c>
      <c r="P363" s="4">
        <v>-0.1035426425</v>
      </c>
      <c r="Q363" s="4">
        <v>-0.1215234197</v>
      </c>
      <c r="R363" s="4">
        <v>-0.1389006264</v>
      </c>
      <c r="S363" s="4">
        <v>-7.7263886700000006E-2</v>
      </c>
      <c r="T363" s="4">
        <v>-0.10475522330000001</v>
      </c>
      <c r="U363" s="4">
        <v>-0.13403214020000001</v>
      </c>
      <c r="W363" s="4">
        <f t="shared" si="40"/>
        <v>-3.5357983900000001E-2</v>
      </c>
      <c r="X363" s="34">
        <f t="shared" si="41"/>
        <v>1.9046430019888798</v>
      </c>
      <c r="Y363" s="17"/>
      <c r="AD363" s="17">
        <f t="shared" si="38"/>
        <v>-0.1035426425</v>
      </c>
      <c r="AE363" s="17">
        <f t="shared" si="39"/>
        <v>-0.1389006264</v>
      </c>
    </row>
    <row r="364" spans="12:31" x14ac:dyDescent="0.2">
      <c r="L364" s="39">
        <v>39903</v>
      </c>
      <c r="M364" s="4">
        <v>8.91960314E-2</v>
      </c>
      <c r="N364" s="4">
        <v>8.7461710600000006E-2</v>
      </c>
      <c r="O364" s="4">
        <v>8.5503247099999999E-2</v>
      </c>
      <c r="P364" s="4">
        <v>8.9754389500000004E-2</v>
      </c>
      <c r="Q364" s="4">
        <v>8.9266951600000005E-2</v>
      </c>
      <c r="R364" s="4">
        <v>8.8785380900000002E-2</v>
      </c>
      <c r="S364" s="4">
        <v>8.9228848099999994E-2</v>
      </c>
      <c r="T364" s="4">
        <v>8.7593828100000007E-2</v>
      </c>
      <c r="U364" s="4">
        <v>8.5766045599999993E-2</v>
      </c>
      <c r="W364" s="4">
        <f t="shared" si="40"/>
        <v>-9.6900860000000144E-4</v>
      </c>
      <c r="X364" s="34">
        <f t="shared" si="41"/>
        <v>1.9027973865400227</v>
      </c>
      <c r="Y364" s="17"/>
      <c r="AD364" s="17">
        <f t="shared" si="38"/>
        <v>8.9754389500000004E-2</v>
      </c>
      <c r="AE364" s="17">
        <f t="shared" si="39"/>
        <v>8.8785380900000002E-2</v>
      </c>
    </row>
    <row r="365" spans="12:31" x14ac:dyDescent="0.2">
      <c r="L365" s="39">
        <v>39933</v>
      </c>
      <c r="M365" s="4">
        <v>9.6006069099999994E-2</v>
      </c>
      <c r="N365" s="4">
        <v>0.1012217032</v>
      </c>
      <c r="O365" s="4">
        <v>0.1071916378</v>
      </c>
      <c r="P365" s="4">
        <v>0.150505998</v>
      </c>
      <c r="Q365" s="4">
        <v>0.15458233260000001</v>
      </c>
      <c r="R365" s="4">
        <v>0.1586743175</v>
      </c>
      <c r="S365" s="4">
        <v>9.9873765700000006E-2</v>
      </c>
      <c r="T365" s="4">
        <v>0.1052336606</v>
      </c>
      <c r="U365" s="4">
        <v>0.11130890509999999</v>
      </c>
      <c r="W365" s="4">
        <f t="shared" si="40"/>
        <v>8.1683194999999931E-3</v>
      </c>
      <c r="X365" s="34">
        <f t="shared" si="41"/>
        <v>1.9183400435370466</v>
      </c>
      <c r="Y365" s="17"/>
      <c r="AD365" s="17">
        <f t="shared" si="38"/>
        <v>0.150505998</v>
      </c>
      <c r="AE365" s="17">
        <f t="shared" si="39"/>
        <v>0.1586743175</v>
      </c>
    </row>
    <row r="366" spans="12:31" x14ac:dyDescent="0.2">
      <c r="L366" s="39">
        <v>39964</v>
      </c>
      <c r="M366" s="4">
        <v>4.9571808699999997E-2</v>
      </c>
      <c r="N366" s="4">
        <v>5.5342895400000001E-2</v>
      </c>
      <c r="O366" s="4">
        <v>6.1835778700000003E-2</v>
      </c>
      <c r="P366" s="4">
        <v>3.8719770600000002E-2</v>
      </c>
      <c r="Q366" s="4">
        <v>3.0149034700000001E-2</v>
      </c>
      <c r="R366" s="4">
        <v>2.1622874E-2</v>
      </c>
      <c r="S366" s="4">
        <v>4.8766842800000001E-2</v>
      </c>
      <c r="T366" s="4">
        <v>5.3364361700000001E-2</v>
      </c>
      <c r="U366" s="4">
        <v>5.8485506200000002E-2</v>
      </c>
      <c r="W366" s="4">
        <f t="shared" si="40"/>
        <v>-1.7096896600000001E-2</v>
      </c>
      <c r="X366" s="34">
        <f t="shared" si="41"/>
        <v>1.8855423821690542</v>
      </c>
      <c r="Y366" s="17"/>
      <c r="AD366" s="17">
        <f t="shared" si="38"/>
        <v>3.8719770600000002E-2</v>
      </c>
      <c r="AE366" s="17">
        <f t="shared" si="39"/>
        <v>2.1622874E-2</v>
      </c>
    </row>
    <row r="367" spans="12:31" x14ac:dyDescent="0.2">
      <c r="L367" s="39">
        <v>39994</v>
      </c>
      <c r="M367" s="4">
        <v>1.11872875E-2</v>
      </c>
      <c r="N367" s="4">
        <v>2.4454170000000001E-3</v>
      </c>
      <c r="O367" s="4">
        <v>-7.3844701999999998E-3</v>
      </c>
      <c r="P367" s="4">
        <v>3.24000838E-2</v>
      </c>
      <c r="Q367" s="4">
        <v>1.4688006999999999E-2</v>
      </c>
      <c r="R367" s="4">
        <v>-3.1526564999999999E-3</v>
      </c>
      <c r="S367" s="4">
        <v>1.2746309500000001E-2</v>
      </c>
      <c r="T367" s="4">
        <v>3.4000079999999999E-3</v>
      </c>
      <c r="U367" s="4">
        <v>-6.9900607999999996E-3</v>
      </c>
      <c r="W367" s="4">
        <f t="shared" si="40"/>
        <v>-3.5552740299999996E-2</v>
      </c>
      <c r="X367" s="34">
        <f t="shared" si="41"/>
        <v>1.8185061835311545</v>
      </c>
      <c r="Y367" s="17"/>
      <c r="AD367" s="17">
        <f t="shared" si="38"/>
        <v>3.24000838E-2</v>
      </c>
      <c r="AE367" s="17">
        <f t="shared" si="39"/>
        <v>-3.1526564999999999E-3</v>
      </c>
    </row>
    <row r="368" spans="12:31" x14ac:dyDescent="0.2">
      <c r="L368" s="39">
        <v>40025</v>
      </c>
      <c r="M368" s="4">
        <v>7.1026326000000001E-2</v>
      </c>
      <c r="N368" s="4">
        <v>7.6312985299999997E-2</v>
      </c>
      <c r="O368" s="4">
        <v>8.1851359700000001E-2</v>
      </c>
      <c r="P368" s="4">
        <v>7.7542522399999994E-2</v>
      </c>
      <c r="Q368" s="4">
        <v>9.6310486700000003E-2</v>
      </c>
      <c r="R368" s="4">
        <v>0.1156415026</v>
      </c>
      <c r="S368" s="4">
        <v>7.1512214300000002E-2</v>
      </c>
      <c r="T368" s="4">
        <v>7.7835939100000001E-2</v>
      </c>
      <c r="U368" s="4">
        <v>8.4445108599999999E-2</v>
      </c>
      <c r="W368" s="4">
        <f t="shared" si="40"/>
        <v>3.8098980200000007E-2</v>
      </c>
      <c r="X368" s="34">
        <f t="shared" si="41"/>
        <v>1.8877894146110854</v>
      </c>
      <c r="Y368" s="17"/>
      <c r="AD368" s="17">
        <f t="shared" si="38"/>
        <v>7.7542522399999994E-2</v>
      </c>
      <c r="AE368" s="17">
        <f t="shared" si="39"/>
        <v>0.1156415026</v>
      </c>
    </row>
    <row r="369" spans="12:31" x14ac:dyDescent="0.2">
      <c r="L369" s="39">
        <v>40056</v>
      </c>
      <c r="M369" s="4">
        <v>2.0739013800000001E-2</v>
      </c>
      <c r="N369" s="4">
        <v>3.6323607700000003E-2</v>
      </c>
      <c r="O369" s="4">
        <v>5.2305475800000001E-2</v>
      </c>
      <c r="P369" s="4">
        <v>9.7628947000000001E-3</v>
      </c>
      <c r="Q369" s="4">
        <v>2.8674509399999999E-2</v>
      </c>
      <c r="R369" s="4">
        <v>4.7330407300000002E-2</v>
      </c>
      <c r="S369" s="4">
        <v>1.9904424800000001E-2</v>
      </c>
      <c r="T369" s="4">
        <v>3.57317791E-2</v>
      </c>
      <c r="U369" s="4">
        <v>5.1914237699999997E-2</v>
      </c>
      <c r="W369" s="4">
        <f t="shared" si="40"/>
        <v>3.7567512600000005E-2</v>
      </c>
      <c r="X369" s="34">
        <f t="shared" si="41"/>
        <v>1.9587089672306337</v>
      </c>
      <c r="Y369" s="17"/>
      <c r="AD369" s="17">
        <f t="shared" si="38"/>
        <v>9.7628947000000001E-3</v>
      </c>
      <c r="AE369" s="17">
        <f t="shared" si="39"/>
        <v>4.7330407300000002E-2</v>
      </c>
    </row>
    <row r="370" spans="12:31" x14ac:dyDescent="0.2">
      <c r="L370" s="39">
        <v>40086</v>
      </c>
      <c r="M370" s="4">
        <v>4.2535564800000002E-2</v>
      </c>
      <c r="N370" s="4">
        <v>4.0576343899999999E-2</v>
      </c>
      <c r="O370" s="4">
        <v>3.8635440100000001E-2</v>
      </c>
      <c r="P370" s="4">
        <v>6.5662295900000001E-2</v>
      </c>
      <c r="Q370" s="4">
        <v>5.76770422E-2</v>
      </c>
      <c r="R370" s="4">
        <v>5.0154255100000003E-2</v>
      </c>
      <c r="S370" s="4">
        <v>4.4275374100000001E-2</v>
      </c>
      <c r="T370" s="4">
        <v>4.1896103599999998E-2</v>
      </c>
      <c r="U370" s="4">
        <v>3.95463863E-2</v>
      </c>
      <c r="W370" s="4">
        <f t="shared" si="40"/>
        <v>-1.5508040799999998E-2</v>
      </c>
      <c r="X370" s="34">
        <f t="shared" si="41"/>
        <v>1.9283332286514951</v>
      </c>
      <c r="Y370" s="17"/>
      <c r="AD370" s="17">
        <f t="shared" si="38"/>
        <v>6.5662295900000001E-2</v>
      </c>
      <c r="AE370" s="17">
        <f t="shared" si="39"/>
        <v>5.0154255100000003E-2</v>
      </c>
    </row>
    <row r="371" spans="12:31" x14ac:dyDescent="0.2">
      <c r="L371" s="39">
        <v>40117</v>
      </c>
      <c r="M371" s="4">
        <v>-1.3544800100000001E-2</v>
      </c>
      <c r="N371" s="4">
        <v>-2.21037779E-2</v>
      </c>
      <c r="O371" s="4">
        <v>-3.06044738E-2</v>
      </c>
      <c r="P371" s="4">
        <v>-6.9477259799999996E-2</v>
      </c>
      <c r="Q371" s="4">
        <v>-6.7895113899999998E-2</v>
      </c>
      <c r="R371" s="4">
        <v>-6.6407176100000007E-2</v>
      </c>
      <c r="S371" s="4">
        <v>-1.7860146E-2</v>
      </c>
      <c r="T371" s="4">
        <v>-2.57197168E-2</v>
      </c>
      <c r="U371" s="4">
        <v>-3.3494764599999997E-2</v>
      </c>
      <c r="W371" s="4">
        <f t="shared" si="40"/>
        <v>3.0700836999999898E-3</v>
      </c>
      <c r="X371" s="34">
        <f t="shared" si="41"/>
        <v>1.9342533730649463</v>
      </c>
      <c r="Y371" s="17"/>
      <c r="AD371" s="17">
        <f t="shared" si="38"/>
        <v>-6.9477259799999996E-2</v>
      </c>
      <c r="AE371" s="17">
        <f t="shared" si="39"/>
        <v>-6.6407176100000007E-2</v>
      </c>
    </row>
    <row r="372" spans="12:31" x14ac:dyDescent="0.2">
      <c r="L372" s="39">
        <v>40147</v>
      </c>
      <c r="M372" s="4">
        <v>6.1432486299999998E-2</v>
      </c>
      <c r="N372" s="4">
        <v>5.8906381100000002E-2</v>
      </c>
      <c r="O372" s="4">
        <v>5.6362829599999997E-2</v>
      </c>
      <c r="P372" s="4">
        <v>3.0940505199999999E-2</v>
      </c>
      <c r="Q372" s="4">
        <v>3.1390433799999999E-2</v>
      </c>
      <c r="R372" s="4">
        <v>3.1822606099999998E-2</v>
      </c>
      <c r="S372" s="4">
        <v>5.9198165300000001E-2</v>
      </c>
      <c r="T372" s="4">
        <v>5.6823789E-2</v>
      </c>
      <c r="U372" s="4">
        <v>5.4444659200000002E-2</v>
      </c>
      <c r="W372" s="4">
        <f t="shared" si="40"/>
        <v>8.8210089999999838E-4</v>
      </c>
      <c r="X372" s="34">
        <f t="shared" si="41"/>
        <v>1.9359595797061548</v>
      </c>
      <c r="Y372" s="17"/>
      <c r="AD372" s="17">
        <f t="shared" si="38"/>
        <v>3.0940505199999999E-2</v>
      </c>
      <c r="AE372" s="17">
        <f t="shared" si="39"/>
        <v>3.1822606099999998E-2</v>
      </c>
    </row>
    <row r="373" spans="12:31" x14ac:dyDescent="0.2">
      <c r="L373" s="39">
        <v>40178</v>
      </c>
      <c r="M373" s="4">
        <v>3.09086215E-2</v>
      </c>
      <c r="N373" s="4">
        <v>2.4345528000000002E-2</v>
      </c>
      <c r="O373" s="4">
        <v>1.76967424E-2</v>
      </c>
      <c r="P373" s="4">
        <v>8.5572170700000005E-2</v>
      </c>
      <c r="Q373" s="4">
        <v>8.0494071400000006E-2</v>
      </c>
      <c r="R373" s="4">
        <v>7.5740604000000003E-2</v>
      </c>
      <c r="S373" s="4">
        <v>3.48109578E-2</v>
      </c>
      <c r="T373" s="4">
        <v>2.8497260600000001E-2</v>
      </c>
      <c r="U373" s="4">
        <v>2.2137541399999999E-2</v>
      </c>
      <c r="W373" s="4">
        <f t="shared" si="40"/>
        <v>-9.8315667000000023E-3</v>
      </c>
      <c r="X373" s="34">
        <f t="shared" si="41"/>
        <v>1.9169260639697698</v>
      </c>
      <c r="Y373" s="17"/>
      <c r="AD373" s="17">
        <f t="shared" si="38"/>
        <v>8.5572170700000005E-2</v>
      </c>
      <c r="AE373" s="17">
        <f t="shared" si="39"/>
        <v>7.5740604000000003E-2</v>
      </c>
    </row>
    <row r="374" spans="12:31" x14ac:dyDescent="0.2">
      <c r="L374" s="39">
        <v>40209</v>
      </c>
      <c r="M374" s="4">
        <v>-4.3636088199999999E-2</v>
      </c>
      <c r="N374" s="4">
        <v>-3.5983312199999999E-2</v>
      </c>
      <c r="O374" s="4">
        <v>-2.81239631E-2</v>
      </c>
      <c r="P374" s="4">
        <v>-4.47277835E-2</v>
      </c>
      <c r="Q374" s="4">
        <v>-3.6811457499999999E-2</v>
      </c>
      <c r="R374" s="4">
        <v>-2.93100749E-2</v>
      </c>
      <c r="S374" s="4">
        <v>-4.37185135E-2</v>
      </c>
      <c r="T374" s="4">
        <v>-3.6047642800000002E-2</v>
      </c>
      <c r="U374" s="4">
        <v>-2.8219825399999999E-2</v>
      </c>
      <c r="W374" s="4">
        <f t="shared" si="40"/>
        <v>1.54177086E-2</v>
      </c>
      <c r="X374" s="34">
        <f t="shared" si="41"/>
        <v>1.9464806714318008</v>
      </c>
      <c r="Y374" s="17"/>
      <c r="AD374" s="17">
        <f t="shared" si="38"/>
        <v>-4.47277835E-2</v>
      </c>
      <c r="AE374" s="17">
        <f t="shared" si="39"/>
        <v>-2.93100749E-2</v>
      </c>
    </row>
    <row r="375" spans="12:31" x14ac:dyDescent="0.2">
      <c r="L375" s="39">
        <v>40237</v>
      </c>
      <c r="M375" s="4">
        <v>3.4366173600000001E-2</v>
      </c>
      <c r="N375" s="4">
        <v>3.2958909799999998E-2</v>
      </c>
      <c r="O375" s="4">
        <v>3.1565264400000001E-2</v>
      </c>
      <c r="P375" s="4">
        <v>4.3611834500000002E-2</v>
      </c>
      <c r="Q375" s="4">
        <v>4.50457992E-2</v>
      </c>
      <c r="R375" s="4">
        <v>4.6368839500000002E-2</v>
      </c>
      <c r="S375" s="4">
        <v>3.5058674800000002E-2</v>
      </c>
      <c r="T375" s="4">
        <v>3.3901776600000003E-2</v>
      </c>
      <c r="U375" s="4">
        <v>3.2766213299999999E-2</v>
      </c>
      <c r="W375" s="4">
        <f t="shared" si="40"/>
        <v>2.7570049999999999E-3</v>
      </c>
      <c r="X375" s="34">
        <f t="shared" si="41"/>
        <v>1.9518471283753418</v>
      </c>
      <c r="Y375" s="17"/>
      <c r="AD375" s="17">
        <f t="shared" si="38"/>
        <v>4.3611834500000002E-2</v>
      </c>
      <c r="AE375" s="17">
        <f t="shared" si="39"/>
        <v>4.6368839500000002E-2</v>
      </c>
    </row>
    <row r="376" spans="12:31" x14ac:dyDescent="0.2">
      <c r="L376" s="39">
        <v>40268</v>
      </c>
      <c r="M376" s="4">
        <v>5.78425719E-2</v>
      </c>
      <c r="N376" s="4">
        <v>6.1446613900000002E-2</v>
      </c>
      <c r="O376" s="4">
        <v>6.5100069600000005E-2</v>
      </c>
      <c r="P376" s="4">
        <v>7.9449741800000001E-2</v>
      </c>
      <c r="Q376" s="4">
        <v>8.1388670299999993E-2</v>
      </c>
      <c r="R376" s="4">
        <v>8.3176558400000003E-2</v>
      </c>
      <c r="S376" s="4">
        <v>5.9484325999999997E-2</v>
      </c>
      <c r="T376" s="4">
        <v>6.3026605400000005E-2</v>
      </c>
      <c r="U376" s="4">
        <v>6.6591308599999996E-2</v>
      </c>
      <c r="W376" s="4">
        <f t="shared" si="40"/>
        <v>3.7268166000000019E-3</v>
      </c>
      <c r="X376" s="34">
        <f t="shared" si="41"/>
        <v>1.9591213046540332</v>
      </c>
      <c r="Y376" s="17"/>
      <c r="AD376" s="17">
        <f t="shared" si="38"/>
        <v>7.9449741800000001E-2</v>
      </c>
      <c r="AE376" s="17">
        <f t="shared" si="39"/>
        <v>8.3176558400000003E-2</v>
      </c>
    </row>
    <row r="377" spans="12:31" x14ac:dyDescent="0.2">
      <c r="L377" s="39">
        <v>40298</v>
      </c>
      <c r="M377" s="4">
        <v>1.11740563E-2</v>
      </c>
      <c r="N377" s="4">
        <v>1.85083659E-2</v>
      </c>
      <c r="O377" s="4">
        <v>2.5875806500000001E-2</v>
      </c>
      <c r="P377" s="4">
        <v>4.1974485800000003E-2</v>
      </c>
      <c r="Q377" s="4">
        <v>5.6594234100000002E-2</v>
      </c>
      <c r="R377" s="4">
        <v>6.9969095800000006E-2</v>
      </c>
      <c r="S377" s="4">
        <v>1.35513979E-2</v>
      </c>
      <c r="T377" s="4">
        <v>2.1580740500000001E-2</v>
      </c>
      <c r="U377" s="4">
        <v>2.9586012799999999E-2</v>
      </c>
      <c r="W377" s="4">
        <f t="shared" si="40"/>
        <v>2.7994610000000003E-2</v>
      </c>
      <c r="X377" s="34">
        <f t="shared" si="41"/>
        <v>2.0139661415205139</v>
      </c>
      <c r="Y377" s="17"/>
      <c r="AD377" s="17">
        <f t="shared" si="38"/>
        <v>4.1974485800000003E-2</v>
      </c>
      <c r="AE377" s="17">
        <f t="shared" si="39"/>
        <v>6.9969095800000006E-2</v>
      </c>
    </row>
    <row r="378" spans="12:31" x14ac:dyDescent="0.2">
      <c r="L378" s="39">
        <v>40329</v>
      </c>
      <c r="M378" s="4">
        <v>-7.6341631300000004E-2</v>
      </c>
      <c r="N378" s="4">
        <v>-7.9283764899999998E-2</v>
      </c>
      <c r="O378" s="4">
        <v>-8.2195961900000003E-2</v>
      </c>
      <c r="P378" s="4">
        <v>-6.6119404600000001E-2</v>
      </c>
      <c r="Q378" s="4">
        <v>-7.5853332600000004E-2</v>
      </c>
      <c r="R378" s="4">
        <v>-8.4498146600000004E-2</v>
      </c>
      <c r="S378" s="4">
        <v>-7.5529754700000007E-2</v>
      </c>
      <c r="T378" s="4">
        <v>-7.8997138999999994E-2</v>
      </c>
      <c r="U378" s="4">
        <v>-8.2396885000000003E-2</v>
      </c>
      <c r="W378" s="4">
        <f t="shared" si="40"/>
        <v>-1.8378742000000003E-2</v>
      </c>
      <c r="X378" s="34">
        <f t="shared" si="41"/>
        <v>1.9769519774087729</v>
      </c>
      <c r="Y378" s="17"/>
      <c r="AD378" s="17">
        <f t="shared" si="38"/>
        <v>-6.6119404600000001E-2</v>
      </c>
      <c r="AE378" s="17">
        <f t="shared" si="39"/>
        <v>-8.4498146600000004E-2</v>
      </c>
    </row>
    <row r="379" spans="12:31" x14ac:dyDescent="0.2">
      <c r="L379" s="39">
        <v>40359</v>
      </c>
      <c r="M379" s="4">
        <v>-5.5065425799999998E-2</v>
      </c>
      <c r="N379" s="4">
        <v>-5.5669689199999997E-2</v>
      </c>
      <c r="O379" s="4">
        <v>-5.6294343599999998E-2</v>
      </c>
      <c r="P379" s="4">
        <v>-6.7098774400000005E-2</v>
      </c>
      <c r="Q379" s="4">
        <v>-7.7493990299999996E-2</v>
      </c>
      <c r="R379" s="4">
        <v>-8.72950844E-2</v>
      </c>
      <c r="S379" s="4">
        <v>-5.6053841799999997E-2</v>
      </c>
      <c r="T379" s="4">
        <v>-5.7487932700000001E-2</v>
      </c>
      <c r="U379" s="4">
        <v>-5.8907828000000002E-2</v>
      </c>
      <c r="W379" s="4">
        <f t="shared" si="40"/>
        <v>-2.0196309999999995E-2</v>
      </c>
      <c r="X379" s="34">
        <f t="shared" si="41"/>
        <v>1.9370248424179124</v>
      </c>
      <c r="Y379" s="17"/>
      <c r="AD379" s="17">
        <f t="shared" si="38"/>
        <v>-6.7098774400000005E-2</v>
      </c>
      <c r="AE379" s="17">
        <f t="shared" si="39"/>
        <v>-8.72950844E-2</v>
      </c>
    </row>
    <row r="380" spans="12:31" x14ac:dyDescent="0.2">
      <c r="L380" s="39">
        <v>40390</v>
      </c>
      <c r="M380" s="4">
        <v>7.1331954500000003E-2</v>
      </c>
      <c r="N380" s="4">
        <v>6.94973443E-2</v>
      </c>
      <c r="O380" s="4">
        <v>6.7698234400000001E-2</v>
      </c>
      <c r="P380" s="4">
        <v>6.6140246299999997E-2</v>
      </c>
      <c r="Q380" s="4">
        <v>6.8719287599999998E-2</v>
      </c>
      <c r="R380" s="4">
        <v>7.1381954999999997E-2</v>
      </c>
      <c r="S380" s="4">
        <v>7.0876736800000006E-2</v>
      </c>
      <c r="T380" s="4">
        <v>6.9422341900000004E-2</v>
      </c>
      <c r="U380" s="4">
        <v>6.7989384400000005E-2</v>
      </c>
      <c r="W380" s="4">
        <f t="shared" si="40"/>
        <v>5.2417087000000001E-3</v>
      </c>
      <c r="X380" s="34">
        <f t="shared" si="41"/>
        <v>1.9471781623865305</v>
      </c>
      <c r="Y380" s="17"/>
      <c r="AD380" s="17">
        <f t="shared" si="38"/>
        <v>6.6140246299999997E-2</v>
      </c>
      <c r="AE380" s="17">
        <f t="shared" si="39"/>
        <v>7.1381954999999997E-2</v>
      </c>
    </row>
    <row r="381" spans="12:31" x14ac:dyDescent="0.2">
      <c r="L381" s="39">
        <v>40421</v>
      </c>
      <c r="M381" s="4">
        <v>-4.6689671600000003E-2</v>
      </c>
      <c r="N381" s="4">
        <v>-4.4725483400000002E-2</v>
      </c>
      <c r="O381" s="4">
        <v>-4.2789648200000002E-2</v>
      </c>
      <c r="P381" s="4">
        <v>-7.2905756399999994E-2</v>
      </c>
      <c r="Q381" s="4">
        <v>-7.4037931299999998E-2</v>
      </c>
      <c r="R381" s="4">
        <v>-7.5193602400000004E-2</v>
      </c>
      <c r="S381" s="4">
        <v>-4.8827857400000001E-2</v>
      </c>
      <c r="T381" s="4">
        <v>-4.7072959499999997E-2</v>
      </c>
      <c r="U381" s="4">
        <v>-4.5339878200000003E-2</v>
      </c>
      <c r="W381" s="4">
        <f t="shared" si="40"/>
        <v>-2.28784600000001E-3</v>
      </c>
      <c r="X381" s="34">
        <f t="shared" si="41"/>
        <v>1.9427233186164272</v>
      </c>
      <c r="Y381" s="17"/>
      <c r="AD381" s="17">
        <f t="shared" si="38"/>
        <v>-7.2905756399999994E-2</v>
      </c>
      <c r="AE381" s="17">
        <f t="shared" si="39"/>
        <v>-7.5193602400000004E-2</v>
      </c>
    </row>
    <row r="382" spans="12:31" x14ac:dyDescent="0.2">
      <c r="L382" s="39">
        <v>40451</v>
      </c>
      <c r="M382" s="4">
        <v>0.1064503946</v>
      </c>
      <c r="N382" s="4">
        <v>9.1879172699999997E-2</v>
      </c>
      <c r="O382" s="4">
        <v>7.7583280899999996E-2</v>
      </c>
      <c r="P382" s="4">
        <v>0.14154278779999999</v>
      </c>
      <c r="Q382" s="4">
        <v>0.12459636139999999</v>
      </c>
      <c r="R382" s="4">
        <v>0.1073688362</v>
      </c>
      <c r="S382" s="4">
        <v>0.1092172127</v>
      </c>
      <c r="T382" s="4">
        <v>9.4416977400000004E-2</v>
      </c>
      <c r="U382" s="4">
        <v>7.9856207100000007E-2</v>
      </c>
      <c r="W382" s="4">
        <f t="shared" si="40"/>
        <v>-3.4173951599999988E-2</v>
      </c>
      <c r="X382" s="34">
        <f t="shared" si="41"/>
        <v>1.8763327859538379</v>
      </c>
      <c r="Y382" s="17"/>
      <c r="AD382" s="17">
        <f t="shared" si="38"/>
        <v>0.14154278779999999</v>
      </c>
      <c r="AE382" s="17">
        <f t="shared" si="39"/>
        <v>0.1073688362</v>
      </c>
    </row>
    <row r="383" spans="12:31" x14ac:dyDescent="0.2">
      <c r="L383" s="39">
        <v>40482</v>
      </c>
      <c r="M383" s="4">
        <v>4.7759732300000003E-2</v>
      </c>
      <c r="N383" s="4">
        <v>3.8916734600000003E-2</v>
      </c>
      <c r="O383" s="4">
        <v>3.00060633E-2</v>
      </c>
      <c r="P383" s="4">
        <v>4.3025980399999997E-2</v>
      </c>
      <c r="Q383" s="4">
        <v>4.0921443699999997E-2</v>
      </c>
      <c r="R383" s="4">
        <v>3.8743345300000002E-2</v>
      </c>
      <c r="S383" s="4">
        <v>4.73737693E-2</v>
      </c>
      <c r="T383" s="4">
        <v>3.9076971199999998E-2</v>
      </c>
      <c r="U383" s="4">
        <v>3.06932948E-2</v>
      </c>
      <c r="W383" s="4">
        <f t="shared" si="40"/>
        <v>-4.2826350999999943E-3</v>
      </c>
      <c r="X383" s="34">
        <f t="shared" si="41"/>
        <v>1.8682971373054311</v>
      </c>
      <c r="Y383" s="17"/>
      <c r="AD383" s="17">
        <f t="shared" si="38"/>
        <v>4.3025980399999997E-2</v>
      </c>
      <c r="AE383" s="17">
        <f t="shared" si="39"/>
        <v>3.8743345300000002E-2</v>
      </c>
    </row>
    <row r="384" spans="12:31" x14ac:dyDescent="0.2">
      <c r="L384" s="39">
        <v>40512</v>
      </c>
      <c r="M384" s="4">
        <v>1.1613346700000001E-2</v>
      </c>
      <c r="N384" s="4">
        <v>3.2610720999999999E-3</v>
      </c>
      <c r="O384" s="4">
        <v>-5.2919322000000001E-3</v>
      </c>
      <c r="P384" s="4">
        <v>4.3583420499999997E-2</v>
      </c>
      <c r="Q384" s="4">
        <v>3.4673591400000002E-2</v>
      </c>
      <c r="R384" s="4">
        <v>2.54152323E-2</v>
      </c>
      <c r="S384" s="4">
        <v>1.41873691E-2</v>
      </c>
      <c r="T384" s="4">
        <v>5.7729751000000001E-3</v>
      </c>
      <c r="U384" s="4">
        <v>-2.8547744000000002E-3</v>
      </c>
      <c r="W384" s="4">
        <f t="shared" si="40"/>
        <v>-1.8168188199999998E-2</v>
      </c>
      <c r="X384" s="34">
        <f t="shared" si="41"/>
        <v>1.8343535633013448</v>
      </c>
      <c r="Y384" s="17"/>
      <c r="AD384" s="17">
        <f t="shared" si="38"/>
        <v>4.3583420499999997E-2</v>
      </c>
      <c r="AE384" s="17">
        <f t="shared" si="39"/>
        <v>2.54152323E-2</v>
      </c>
    </row>
    <row r="385" spans="12:31" x14ac:dyDescent="0.2">
      <c r="L385" s="39">
        <v>40543</v>
      </c>
      <c r="M385" s="4">
        <v>5.5081617899999998E-2</v>
      </c>
      <c r="N385" s="4">
        <v>6.6753073800000007E-2</v>
      </c>
      <c r="O385" s="4">
        <v>7.8904298600000006E-2</v>
      </c>
      <c r="P385" s="4">
        <v>7.5917824800000006E-2</v>
      </c>
      <c r="Q385" s="4">
        <v>7.9407890800000006E-2</v>
      </c>
      <c r="R385" s="4">
        <v>8.3084381700000001E-2</v>
      </c>
      <c r="S385" s="4">
        <v>5.67973877E-2</v>
      </c>
      <c r="T385" s="4">
        <v>6.7789185500000002E-2</v>
      </c>
      <c r="U385" s="4">
        <v>7.9244304799999998E-2</v>
      </c>
      <c r="W385" s="4">
        <f t="shared" si="40"/>
        <v>7.1665568999999957E-3</v>
      </c>
      <c r="X385" s="34">
        <f t="shared" si="41"/>
        <v>1.8474995624874615</v>
      </c>
      <c r="Y385" s="17"/>
      <c r="AD385" s="17">
        <f t="shared" si="38"/>
        <v>7.5917824800000006E-2</v>
      </c>
      <c r="AE385" s="17">
        <f t="shared" si="39"/>
        <v>8.3084381700000001E-2</v>
      </c>
    </row>
    <row r="386" spans="12:31" x14ac:dyDescent="0.2">
      <c r="L386" s="39">
        <v>40574</v>
      </c>
      <c r="M386" s="4">
        <v>2.54488662E-2</v>
      </c>
      <c r="N386" s="4">
        <v>2.4048105E-2</v>
      </c>
      <c r="O386" s="4">
        <v>2.2621113599999999E-2</v>
      </c>
      <c r="P386" s="4">
        <v>-5.5738734999999998E-3</v>
      </c>
      <c r="Q386" s="4">
        <v>-2.5767708000000002E-3</v>
      </c>
      <c r="R386" s="4">
        <v>5.456174E-4</v>
      </c>
      <c r="S386" s="4">
        <v>2.28508212E-2</v>
      </c>
      <c r="T386" s="4">
        <v>2.1841610300000001E-2</v>
      </c>
      <c r="U386" s="4">
        <v>2.0811159999999999E-2</v>
      </c>
      <c r="W386" s="4">
        <f t="shared" si="40"/>
        <v>6.1194908999999999E-3</v>
      </c>
      <c r="X386" s="34">
        <f t="shared" si="41"/>
        <v>1.8588053192478575</v>
      </c>
      <c r="Y386" s="17"/>
      <c r="AD386" s="17">
        <f t="shared" ref="AD386:AD473" si="42">INDEX(M386:U386,VLOOKUP($G$1,$A$37:$B$45,2))</f>
        <v>-5.5738734999999998E-3</v>
      </c>
      <c r="AE386" s="17">
        <f t="shared" ref="AE386:AE473" si="43">INDEX(M386:U386,VLOOKUP($C$1,$A$37:$B$45,2))</f>
        <v>5.456174E-4</v>
      </c>
    </row>
    <row r="387" spans="12:31" x14ac:dyDescent="0.2">
      <c r="L387" s="39">
        <v>40602</v>
      </c>
      <c r="M387" s="4">
        <v>3.27269949E-2</v>
      </c>
      <c r="N387" s="4">
        <v>3.4782994900000003E-2</v>
      </c>
      <c r="O387" s="4">
        <v>3.6884840199999998E-2</v>
      </c>
      <c r="P387" s="4">
        <v>5.8794541399999997E-2</v>
      </c>
      <c r="Q387" s="4">
        <v>5.4841479200000001E-2</v>
      </c>
      <c r="R387" s="4">
        <v>5.0776388200000001E-2</v>
      </c>
      <c r="S387" s="4">
        <v>3.4845968300000002E-2</v>
      </c>
      <c r="T387" s="4">
        <v>3.6408198099999997E-2</v>
      </c>
      <c r="U387" s="4">
        <v>3.8006406100000001E-2</v>
      </c>
      <c r="W387" s="4">
        <f t="shared" ref="W387:W433" si="44">INDEX(M387:U387,VLOOKUP($C$1,$A$37:$B$45,2))-INDEX(M387:U387,VLOOKUP($G$1,$A$37:$B$45,2))</f>
        <v>-8.0181531999999958E-3</v>
      </c>
      <c r="X387" s="34">
        <f t="shared" si="41"/>
        <v>1.8439011334291533</v>
      </c>
      <c r="Y387" s="17"/>
      <c r="AD387" s="17">
        <f t="shared" si="42"/>
        <v>5.8794541399999997E-2</v>
      </c>
      <c r="AE387" s="17">
        <f t="shared" si="43"/>
        <v>5.0776388200000001E-2</v>
      </c>
    </row>
    <row r="388" spans="12:31" x14ac:dyDescent="0.2">
      <c r="L388" s="39">
        <v>40633</v>
      </c>
      <c r="M388" s="4">
        <v>1.2212480999999999E-3</v>
      </c>
      <c r="N388" s="4">
        <v>2.5852679999999999E-3</v>
      </c>
      <c r="O388" s="4">
        <v>3.9717796999999997E-3</v>
      </c>
      <c r="P388" s="4">
        <v>3.7513087399999999E-2</v>
      </c>
      <c r="Q388" s="4">
        <v>2.5915959799999999E-2</v>
      </c>
      <c r="R388" s="4">
        <v>1.38962337E-2</v>
      </c>
      <c r="S388" s="4">
        <v>4.2431496000000001E-3</v>
      </c>
      <c r="T388" s="4">
        <v>4.5105637999999998E-3</v>
      </c>
      <c r="U388" s="4">
        <v>4.7832539000000002E-3</v>
      </c>
      <c r="V388" s="32"/>
      <c r="W388" s="4">
        <f t="shared" si="44"/>
        <v>-2.3616853699999999E-2</v>
      </c>
      <c r="X388" s="34">
        <f t="shared" ref="X388:X451" si="45">X387*(1+W388)</f>
        <v>1.8003539901236929</v>
      </c>
      <c r="Y388" s="17"/>
      <c r="AD388" s="17">
        <f t="shared" si="42"/>
        <v>3.7513087399999999E-2</v>
      </c>
      <c r="AE388" s="17">
        <f t="shared" si="43"/>
        <v>1.38962337E-2</v>
      </c>
    </row>
    <row r="389" spans="12:31" x14ac:dyDescent="0.2">
      <c r="L389" s="39">
        <v>40663</v>
      </c>
      <c r="M389" s="4">
        <v>3.3488937699999999E-2</v>
      </c>
      <c r="N389" s="4">
        <v>3.0077190699999999E-2</v>
      </c>
      <c r="O389" s="4">
        <v>2.6628277700000001E-2</v>
      </c>
      <c r="P389" s="4">
        <v>3.6030654699999998E-2</v>
      </c>
      <c r="Q389" s="4">
        <v>2.64060432E-2</v>
      </c>
      <c r="R389" s="4">
        <v>1.6248145499999998E-2</v>
      </c>
      <c r="S389" s="4">
        <v>3.3708514600000003E-2</v>
      </c>
      <c r="T389" s="4">
        <v>2.97646287E-2</v>
      </c>
      <c r="U389" s="4">
        <v>2.5762305999999999E-2</v>
      </c>
      <c r="W389" s="4">
        <f t="shared" si="44"/>
        <v>-1.9782509199999999E-2</v>
      </c>
      <c r="X389" s="34">
        <f t="shared" si="45"/>
        <v>1.7647384707508142</v>
      </c>
      <c r="Y389" s="17"/>
      <c r="AD389" s="17">
        <f t="shared" si="42"/>
        <v>3.6030654699999998E-2</v>
      </c>
      <c r="AE389" s="17">
        <f t="shared" si="43"/>
        <v>1.6248145499999998E-2</v>
      </c>
    </row>
    <row r="390" spans="12:31" x14ac:dyDescent="0.2">
      <c r="L390" s="39">
        <v>40694</v>
      </c>
      <c r="M390" s="4">
        <v>-1.0886862799999999E-2</v>
      </c>
      <c r="N390" s="4">
        <v>-1.0727433200000001E-2</v>
      </c>
      <c r="O390" s="4">
        <v>-1.0565152600000001E-2</v>
      </c>
      <c r="P390" s="4">
        <v>-1.9518346299999999E-2</v>
      </c>
      <c r="Q390" s="4">
        <v>-1.87487538E-2</v>
      </c>
      <c r="R390" s="4">
        <v>-1.7913478300000001E-2</v>
      </c>
      <c r="S390" s="4">
        <v>-1.1641463100000001E-2</v>
      </c>
      <c r="T390" s="4">
        <v>-1.1410023199999999E-2</v>
      </c>
      <c r="U390" s="4">
        <v>-1.1173047E-2</v>
      </c>
      <c r="W390" s="4">
        <f t="shared" si="44"/>
        <v>1.6048679999999989E-3</v>
      </c>
      <c r="X390" s="34">
        <f t="shared" si="45"/>
        <v>1.7675706430508913</v>
      </c>
      <c r="Y390" s="17"/>
      <c r="AD390" s="17">
        <f t="shared" si="42"/>
        <v>-1.9518346299999999E-2</v>
      </c>
      <c r="AE390" s="17">
        <f t="shared" si="43"/>
        <v>-1.7913478300000001E-2</v>
      </c>
    </row>
    <row r="391" spans="12:31" x14ac:dyDescent="0.2">
      <c r="L391" s="39">
        <v>40724</v>
      </c>
      <c r="M391" s="4">
        <v>-1.43426075E-2</v>
      </c>
      <c r="N391" s="4">
        <v>-1.7480123399999999E-2</v>
      </c>
      <c r="O391" s="4">
        <v>-2.05039105E-2</v>
      </c>
      <c r="P391" s="4">
        <v>-2.1367870099999998E-2</v>
      </c>
      <c r="Q391" s="4">
        <v>-2.30557968E-2</v>
      </c>
      <c r="R391" s="4">
        <v>-2.45891993E-2</v>
      </c>
      <c r="S391" s="4">
        <v>-1.49610886E-2</v>
      </c>
      <c r="T391" s="4">
        <v>-1.7958992E-2</v>
      </c>
      <c r="U391" s="4">
        <v>-2.08477629E-2</v>
      </c>
      <c r="W391" s="4">
        <f t="shared" si="44"/>
        <v>-3.2213292000000011E-3</v>
      </c>
      <c r="X391" s="34">
        <f t="shared" si="45"/>
        <v>1.7618767161253688</v>
      </c>
      <c r="Y391" s="17"/>
      <c r="AD391" s="17">
        <f t="shared" si="42"/>
        <v>-2.1367870099999998E-2</v>
      </c>
      <c r="AE391" s="17">
        <f t="shared" si="43"/>
        <v>-2.45891993E-2</v>
      </c>
    </row>
    <row r="392" spans="12:31" x14ac:dyDescent="0.2">
      <c r="L392" s="39">
        <v>40755</v>
      </c>
      <c r="M392" s="4">
        <v>-1.00234681E-2</v>
      </c>
      <c r="N392" s="4">
        <v>-2.17013411E-2</v>
      </c>
      <c r="O392" s="4">
        <v>-3.3168859299999999E-2</v>
      </c>
      <c r="P392" s="4">
        <v>-3.9198831900000002E-2</v>
      </c>
      <c r="Q392" s="4">
        <v>-3.6145235999999997E-2</v>
      </c>
      <c r="R392" s="4">
        <v>-3.30676731E-2</v>
      </c>
      <c r="S392" s="4">
        <v>-1.24779516E-2</v>
      </c>
      <c r="T392" s="4">
        <v>-2.2899900599999998E-2</v>
      </c>
      <c r="U392" s="4">
        <v>-3.3158812199999999E-2</v>
      </c>
      <c r="W392" s="4">
        <f t="shared" si="44"/>
        <v>6.1311588000000014E-3</v>
      </c>
      <c r="X392" s="34">
        <f t="shared" si="45"/>
        <v>1.7726790620579558</v>
      </c>
      <c r="Y392" s="17"/>
      <c r="AD392" s="17">
        <f t="shared" si="42"/>
        <v>-3.9198831900000002E-2</v>
      </c>
      <c r="AE392" s="17">
        <f t="shared" si="43"/>
        <v>-3.30676731E-2</v>
      </c>
    </row>
    <row r="393" spans="12:31" x14ac:dyDescent="0.2">
      <c r="L393" s="39">
        <v>40786</v>
      </c>
      <c r="M393" s="4">
        <v>-5.2774403599999999E-2</v>
      </c>
      <c r="N393" s="4">
        <v>-5.7580041800000002E-2</v>
      </c>
      <c r="O393" s="4">
        <v>-6.24061042E-2</v>
      </c>
      <c r="P393" s="4">
        <v>-8.5650792099999998E-2</v>
      </c>
      <c r="Q393" s="4">
        <v>-8.7002339900000003E-2</v>
      </c>
      <c r="R393" s="4">
        <v>-8.8327946899999996E-2</v>
      </c>
      <c r="S393" s="4">
        <v>-5.54782209E-2</v>
      </c>
      <c r="T393" s="4">
        <v>-5.9995182000000001E-2</v>
      </c>
      <c r="U393" s="4">
        <v>-6.4529735199999994E-2</v>
      </c>
      <c r="W393" s="4">
        <f t="shared" si="44"/>
        <v>-2.6771547999999978E-3</v>
      </c>
      <c r="X393" s="34">
        <f t="shared" si="45"/>
        <v>1.7679333257981078</v>
      </c>
      <c r="Y393" s="17"/>
      <c r="AD393" s="17">
        <f t="shared" si="42"/>
        <v>-8.5650792099999998E-2</v>
      </c>
      <c r="AE393" s="17">
        <f t="shared" si="43"/>
        <v>-8.8327946899999996E-2</v>
      </c>
    </row>
    <row r="394" spans="12:31" x14ac:dyDescent="0.2">
      <c r="L394" s="39">
        <v>40816</v>
      </c>
      <c r="M394" s="4">
        <v>-7.3684490800000002E-2</v>
      </c>
      <c r="N394" s="4">
        <v>-7.4617485499999997E-2</v>
      </c>
      <c r="O394" s="4">
        <v>-7.5573502000000001E-2</v>
      </c>
      <c r="P394" s="4">
        <v>-0.1149556368</v>
      </c>
      <c r="Q394" s="4">
        <v>-0.1121019441</v>
      </c>
      <c r="R394" s="4">
        <v>-0.1092098904</v>
      </c>
      <c r="S394" s="4">
        <v>-7.6953486299999999E-2</v>
      </c>
      <c r="T394" s="4">
        <v>-7.7595586600000002E-2</v>
      </c>
      <c r="U394" s="4">
        <v>-7.8254054000000003E-2</v>
      </c>
      <c r="W394" s="4">
        <f t="shared" si="44"/>
        <v>5.7457464000000014E-3</v>
      </c>
      <c r="X394" s="34">
        <f t="shared" si="45"/>
        <v>1.7780914223402522</v>
      </c>
      <c r="Y394" s="17"/>
      <c r="AD394" s="17">
        <f t="shared" si="42"/>
        <v>-0.1149556368</v>
      </c>
      <c r="AE394" s="17">
        <f t="shared" si="43"/>
        <v>-0.1092098904</v>
      </c>
    </row>
    <row r="395" spans="12:31" x14ac:dyDescent="0.2">
      <c r="L395" s="39">
        <v>40847</v>
      </c>
      <c r="M395" s="4">
        <v>0.1097393534</v>
      </c>
      <c r="N395" s="4">
        <v>0.1120883309</v>
      </c>
      <c r="O395" s="4">
        <v>0.11449223779999999</v>
      </c>
      <c r="P395" s="4">
        <v>0.15859902949999999</v>
      </c>
      <c r="Q395" s="4">
        <v>0.15135806030000001</v>
      </c>
      <c r="R395" s="4">
        <v>0.1441029627</v>
      </c>
      <c r="S395" s="4">
        <v>0.1134546402</v>
      </c>
      <c r="T395" s="4">
        <v>0.1150925971</v>
      </c>
      <c r="U395" s="4">
        <v>0.1167713396</v>
      </c>
      <c r="W395" s="4">
        <f t="shared" si="44"/>
        <v>-1.4496066799999985E-2</v>
      </c>
      <c r="X395" s="34">
        <f t="shared" si="45"/>
        <v>1.7523160903055008</v>
      </c>
      <c r="Y395" s="17"/>
      <c r="AD395" s="17">
        <f t="shared" si="42"/>
        <v>0.15859902949999999</v>
      </c>
      <c r="AE395" s="17">
        <f t="shared" si="43"/>
        <v>0.1441029627</v>
      </c>
    </row>
    <row r="396" spans="12:31" x14ac:dyDescent="0.2">
      <c r="L396" s="39">
        <v>40877</v>
      </c>
      <c r="M396" s="4">
        <v>-9.65149E-5</v>
      </c>
      <c r="N396" s="4">
        <v>-2.6229732999999999E-3</v>
      </c>
      <c r="O396" s="4">
        <v>-5.1830840000000001E-3</v>
      </c>
      <c r="P396" s="4">
        <v>-5.2646548E-3</v>
      </c>
      <c r="Q396" s="4">
        <v>-3.6451931000000002E-3</v>
      </c>
      <c r="R396" s="4">
        <v>-1.9983764000000002E-3</v>
      </c>
      <c r="S396" s="4">
        <v>-5.040267E-4</v>
      </c>
      <c r="T396" s="4">
        <v>-2.7027531E-3</v>
      </c>
      <c r="U396" s="4">
        <v>-4.9314160999999997E-3</v>
      </c>
      <c r="W396" s="4">
        <f t="shared" si="44"/>
        <v>3.2662783999999998E-3</v>
      </c>
      <c r="X396" s="34">
        <f t="shared" si="45"/>
        <v>1.7580396425012381</v>
      </c>
      <c r="Y396" s="17"/>
      <c r="AD396" s="17">
        <f t="shared" si="42"/>
        <v>-5.2646548E-3</v>
      </c>
      <c r="AE396" s="17">
        <f t="shared" si="43"/>
        <v>-1.9983764000000002E-3</v>
      </c>
    </row>
    <row r="397" spans="12:31" x14ac:dyDescent="0.2">
      <c r="L397" s="39">
        <v>40908</v>
      </c>
      <c r="M397" s="4">
        <v>-3.2153360000000001E-3</v>
      </c>
      <c r="N397" s="4">
        <v>8.3587229000000006E-3</v>
      </c>
      <c r="O397" s="4">
        <v>2.0151525199999999E-2</v>
      </c>
      <c r="P397" s="4">
        <v>-2.2453425000000002E-3</v>
      </c>
      <c r="Q397" s="4">
        <v>6.6055992999999999E-3</v>
      </c>
      <c r="R397" s="4">
        <v>1.56508749E-2</v>
      </c>
      <c r="S397" s="4">
        <v>-3.1403407E-3</v>
      </c>
      <c r="T397" s="4">
        <v>8.2194877999999996E-3</v>
      </c>
      <c r="U397" s="4">
        <v>1.9794842199999999E-2</v>
      </c>
      <c r="W397" s="4">
        <f t="shared" si="44"/>
        <v>1.7896217400000001E-2</v>
      </c>
      <c r="X397" s="34">
        <f t="shared" si="45"/>
        <v>1.7895019021412584</v>
      </c>
      <c r="Y397" s="17"/>
      <c r="AD397" s="17">
        <f t="shared" si="42"/>
        <v>-2.2453425000000002E-3</v>
      </c>
      <c r="AE397" s="17">
        <f t="shared" si="43"/>
        <v>1.56508749E-2</v>
      </c>
    </row>
    <row r="398" spans="12:31" x14ac:dyDescent="0.2">
      <c r="L398" s="39">
        <v>40939</v>
      </c>
      <c r="M398" s="4">
        <v>5.9691615199999999E-2</v>
      </c>
      <c r="N398" s="4">
        <v>4.87333655E-2</v>
      </c>
      <c r="O398" s="4">
        <v>3.7830121299999998E-2</v>
      </c>
      <c r="P398" s="4">
        <v>7.4800327E-2</v>
      </c>
      <c r="Q398" s="4">
        <v>7.06510001E-2</v>
      </c>
      <c r="R398" s="4">
        <v>6.6471548199999994E-2</v>
      </c>
      <c r="S398" s="4">
        <v>6.08884367E-2</v>
      </c>
      <c r="T398" s="4">
        <v>5.0462745199999999E-2</v>
      </c>
      <c r="U398" s="4">
        <v>4.0078452399999999E-2</v>
      </c>
      <c r="W398" s="4">
        <f t="shared" si="44"/>
        <v>-8.3287788000000057E-3</v>
      </c>
      <c r="X398" s="34">
        <f t="shared" si="45"/>
        <v>1.7745975366361444</v>
      </c>
      <c r="AD398" s="17">
        <f t="shared" si="42"/>
        <v>7.4800327E-2</v>
      </c>
      <c r="AE398" s="17">
        <f t="shared" si="43"/>
        <v>6.6471548199999994E-2</v>
      </c>
    </row>
    <row r="399" spans="12:31" x14ac:dyDescent="0.2">
      <c r="L399" s="39">
        <v>40968</v>
      </c>
      <c r="M399" s="4">
        <v>4.7824647800000002E-2</v>
      </c>
      <c r="N399" s="4">
        <v>4.3882337E-2</v>
      </c>
      <c r="O399" s="4">
        <v>3.9863099899999997E-2</v>
      </c>
      <c r="P399" s="4">
        <v>3.2939184699999999E-2</v>
      </c>
      <c r="Q399" s="4">
        <v>2.3932375200000001E-2</v>
      </c>
      <c r="R399" s="4">
        <v>1.48766079E-2</v>
      </c>
      <c r="S399" s="4">
        <v>4.6672317999999997E-2</v>
      </c>
      <c r="T399" s="4">
        <v>4.2303013700000003E-2</v>
      </c>
      <c r="U399" s="4">
        <v>3.7856138800000001E-2</v>
      </c>
      <c r="W399" s="4">
        <f t="shared" si="44"/>
        <v>-1.8062576800000001E-2</v>
      </c>
      <c r="X399" s="34">
        <f t="shared" si="45"/>
        <v>1.7425437323415631</v>
      </c>
      <c r="Y399" s="17"/>
      <c r="AD399" s="17">
        <f t="shared" si="42"/>
        <v>3.2939184699999999E-2</v>
      </c>
      <c r="AE399" s="17">
        <f t="shared" si="43"/>
        <v>1.48766079E-2</v>
      </c>
    </row>
    <row r="400" spans="12:31" x14ac:dyDescent="0.2">
      <c r="L400" s="39">
        <v>40999</v>
      </c>
      <c r="M400" s="4">
        <v>3.2891932999999998E-2</v>
      </c>
      <c r="N400" s="4">
        <v>3.1290817700000001E-2</v>
      </c>
      <c r="O400" s="4">
        <v>2.9644370900000001E-2</v>
      </c>
      <c r="P400" s="4">
        <v>2.0314456299999999E-2</v>
      </c>
      <c r="Q400" s="4">
        <v>2.5622329900000001E-2</v>
      </c>
      <c r="R400" s="4">
        <v>3.1014623599999999E-2</v>
      </c>
      <c r="S400" s="4">
        <v>3.1911943499999998E-2</v>
      </c>
      <c r="T400" s="4">
        <v>3.0846774899999999E-2</v>
      </c>
      <c r="U400" s="4">
        <v>2.97521429E-2</v>
      </c>
      <c r="W400" s="4">
        <f t="shared" si="44"/>
        <v>1.0700167300000001E-2</v>
      </c>
      <c r="X400" s="34">
        <f t="shared" si="45"/>
        <v>1.7611892418051842</v>
      </c>
      <c r="Y400" s="30"/>
      <c r="AD400" s="17">
        <f t="shared" si="42"/>
        <v>2.0314456299999999E-2</v>
      </c>
      <c r="AE400" s="17">
        <f t="shared" si="43"/>
        <v>3.1014623599999999E-2</v>
      </c>
    </row>
    <row r="401" spans="12:31" x14ac:dyDescent="0.2">
      <c r="L401" s="39">
        <v>41029</v>
      </c>
      <c r="M401" s="4">
        <v>-1.5446441E-3</v>
      </c>
      <c r="N401" s="4">
        <v>-5.8024319000000001E-3</v>
      </c>
      <c r="O401" s="4">
        <v>-1.0197265800000001E-2</v>
      </c>
      <c r="P401" s="4">
        <v>-1.6417425999999999E-2</v>
      </c>
      <c r="Q401" s="4">
        <v>-1.5446873999999999E-2</v>
      </c>
      <c r="R401" s="4">
        <v>-1.44694135E-2</v>
      </c>
      <c r="S401" s="4">
        <v>-2.6993828E-3</v>
      </c>
      <c r="T401" s="4">
        <v>-6.5586981000000004E-3</v>
      </c>
      <c r="U401" s="4">
        <v>-1.05355428E-2</v>
      </c>
      <c r="W401" s="4">
        <f t="shared" si="44"/>
        <v>1.9480124999999987E-3</v>
      </c>
      <c r="X401" s="34">
        <f t="shared" si="45"/>
        <v>1.7646200604630862</v>
      </c>
      <c r="AD401" s="17">
        <f t="shared" si="42"/>
        <v>-1.6417425999999999E-2</v>
      </c>
      <c r="AE401" s="17">
        <f t="shared" si="43"/>
        <v>-1.44694135E-2</v>
      </c>
    </row>
    <row r="402" spans="12:31" x14ac:dyDescent="0.2">
      <c r="L402" s="39">
        <v>41060</v>
      </c>
      <c r="M402" s="4">
        <v>-6.4146424399999999E-2</v>
      </c>
      <c r="N402" s="4">
        <v>-6.1451671899999998E-2</v>
      </c>
      <c r="O402" s="4">
        <v>-5.8640987200000001E-2</v>
      </c>
      <c r="P402" s="4">
        <v>-7.1261786699999996E-2</v>
      </c>
      <c r="Q402" s="4">
        <v>-6.6189639800000005E-2</v>
      </c>
      <c r="R402" s="4">
        <v>-6.11074583E-2</v>
      </c>
      <c r="S402" s="4">
        <v>-6.4689860399999993E-2</v>
      </c>
      <c r="T402" s="4">
        <v>-6.18189663E-2</v>
      </c>
      <c r="U402" s="4">
        <v>-5.8833987599999998E-2</v>
      </c>
      <c r="W402" s="4">
        <f t="shared" si="44"/>
        <v>1.0154328399999996E-2</v>
      </c>
      <c r="X402" s="34">
        <f t="shared" si="45"/>
        <v>1.7825385920582564</v>
      </c>
      <c r="AD402" s="17">
        <f t="shared" si="42"/>
        <v>-7.1261786699999996E-2</v>
      </c>
      <c r="AE402" s="17">
        <f t="shared" si="43"/>
        <v>-6.11074583E-2</v>
      </c>
    </row>
    <row r="403" spans="12:31" x14ac:dyDescent="0.2">
      <c r="L403" s="39">
        <v>41090</v>
      </c>
      <c r="M403" s="4">
        <v>2.7153112900000002E-2</v>
      </c>
      <c r="N403" s="4">
        <v>3.8284505699999999E-2</v>
      </c>
      <c r="O403" s="4">
        <v>4.9649490999999997E-2</v>
      </c>
      <c r="P403" s="4">
        <v>5.1593393299999998E-2</v>
      </c>
      <c r="Q403" s="4">
        <v>4.9899882399999998E-2</v>
      </c>
      <c r="R403" s="4">
        <v>4.8213228699999999E-2</v>
      </c>
      <c r="S403" s="4">
        <v>2.8999399200000001E-2</v>
      </c>
      <c r="T403" s="4">
        <v>3.91652849E-2</v>
      </c>
      <c r="U403" s="4">
        <v>4.9520671000000002E-2</v>
      </c>
      <c r="W403" s="4">
        <f t="shared" si="44"/>
        <v>-3.3801645999999991E-3</v>
      </c>
      <c r="X403" s="34">
        <f t="shared" si="45"/>
        <v>1.7765133182112471</v>
      </c>
      <c r="AD403" s="17">
        <f t="shared" si="42"/>
        <v>5.1593393299999998E-2</v>
      </c>
      <c r="AE403" s="17">
        <f t="shared" si="43"/>
        <v>4.8213228699999999E-2</v>
      </c>
    </row>
    <row r="404" spans="12:31" x14ac:dyDescent="0.2">
      <c r="L404" s="39">
        <v>41121</v>
      </c>
      <c r="M404" s="4">
        <v>1.34050078E-2</v>
      </c>
      <c r="N404" s="4">
        <v>1.18611041E-2</v>
      </c>
      <c r="O404" s="4">
        <v>1.03491565E-2</v>
      </c>
      <c r="P404" s="4">
        <v>-1.7444902500000001E-2</v>
      </c>
      <c r="Q404" s="4">
        <v>-1.38190786E-2</v>
      </c>
      <c r="R404" s="4">
        <v>-1.02190023E-2</v>
      </c>
      <c r="S404" s="4">
        <v>1.10419549E-2</v>
      </c>
      <c r="T404" s="4">
        <v>9.9049388000000006E-3</v>
      </c>
      <c r="U404" s="4">
        <v>8.7902189000000006E-3</v>
      </c>
      <c r="W404" s="4">
        <f t="shared" si="44"/>
        <v>7.2259002000000013E-3</v>
      </c>
      <c r="X404" s="34">
        <f t="shared" si="45"/>
        <v>1.7893502261526122</v>
      </c>
      <c r="AD404" s="17">
        <f t="shared" si="42"/>
        <v>-1.7444902500000001E-2</v>
      </c>
      <c r="AE404" s="17">
        <f t="shared" si="43"/>
        <v>-1.02190023E-2</v>
      </c>
    </row>
    <row r="405" spans="12:31" x14ac:dyDescent="0.2">
      <c r="L405" s="39">
        <v>41152</v>
      </c>
      <c r="M405" s="4">
        <v>2.6904088999999999E-2</v>
      </c>
      <c r="N405" s="4">
        <v>2.4281386499999998E-2</v>
      </c>
      <c r="O405" s="4">
        <v>2.17119442E-2</v>
      </c>
      <c r="P405" s="4">
        <v>3.5899396899999998E-2</v>
      </c>
      <c r="Q405" s="4">
        <v>3.3347164999999998E-2</v>
      </c>
      <c r="R405" s="4">
        <v>3.08497524E-2</v>
      </c>
      <c r="S405" s="4">
        <v>2.7573330900000002E-2</v>
      </c>
      <c r="T405" s="4">
        <v>2.49581215E-2</v>
      </c>
      <c r="U405" s="4">
        <v>2.23962459E-2</v>
      </c>
      <c r="W405" s="4">
        <f t="shared" si="44"/>
        <v>-5.0496444999999987E-3</v>
      </c>
      <c r="X405" s="34">
        <f t="shared" si="45"/>
        <v>1.7803146436245469</v>
      </c>
      <c r="AD405" s="17">
        <f t="shared" si="42"/>
        <v>3.5899396899999998E-2</v>
      </c>
      <c r="AE405" s="17">
        <f t="shared" si="43"/>
        <v>3.08497524E-2</v>
      </c>
    </row>
    <row r="406" spans="12:31" x14ac:dyDescent="0.2">
      <c r="L406" s="39">
        <v>41182</v>
      </c>
      <c r="M406" s="4">
        <v>1.96112157E-2</v>
      </c>
      <c r="N406" s="4">
        <v>2.5722439400000002E-2</v>
      </c>
      <c r="O406" s="4">
        <v>3.1742407100000002E-2</v>
      </c>
      <c r="P406" s="4">
        <v>2.9999366100000001E-2</v>
      </c>
      <c r="Q406" s="4">
        <v>3.2838121400000003E-2</v>
      </c>
      <c r="R406" s="4">
        <v>3.5625826999999999E-2</v>
      </c>
      <c r="S406" s="4">
        <v>2.0393902200000001E-2</v>
      </c>
      <c r="T406" s="4">
        <v>2.6260001799999998E-2</v>
      </c>
      <c r="U406" s="4">
        <v>3.2037285200000001E-2</v>
      </c>
      <c r="W406" s="4">
        <f t="shared" si="44"/>
        <v>5.6264608999999979E-3</v>
      </c>
      <c r="X406" s="34">
        <f t="shared" si="45"/>
        <v>1.7903315143565981</v>
      </c>
      <c r="AD406" s="17">
        <f t="shared" si="42"/>
        <v>2.9999366100000001E-2</v>
      </c>
      <c r="AE406" s="17">
        <f t="shared" si="43"/>
        <v>3.5625826999999999E-2</v>
      </c>
    </row>
    <row r="407" spans="12:31" x14ac:dyDescent="0.2">
      <c r="L407" s="39">
        <v>41213</v>
      </c>
      <c r="M407" s="4">
        <v>-2.9186421399999999E-2</v>
      </c>
      <c r="N407" s="4">
        <v>-1.6882461599999999E-2</v>
      </c>
      <c r="O407" s="4">
        <v>-4.9090740999999999E-3</v>
      </c>
      <c r="P407" s="4">
        <v>-3.1097185999999999E-2</v>
      </c>
      <c r="Q407" s="4">
        <v>-2.1694619599999999E-2</v>
      </c>
      <c r="R407" s="4">
        <v>-1.2540781000000001E-2</v>
      </c>
      <c r="S407" s="4">
        <v>-2.9333140899999999E-2</v>
      </c>
      <c r="T407" s="4">
        <v>-1.7248558300000001E-2</v>
      </c>
      <c r="U407" s="4">
        <v>-5.4887362000000002E-3</v>
      </c>
      <c r="W407" s="4">
        <f t="shared" si="44"/>
        <v>1.8556404999999998E-2</v>
      </c>
      <c r="X407" s="34">
        <f t="shared" si="45"/>
        <v>1.8235536310212623</v>
      </c>
      <c r="AD407" s="17">
        <f t="shared" si="42"/>
        <v>-3.1097185999999999E-2</v>
      </c>
      <c r="AE407" s="17">
        <f t="shared" si="43"/>
        <v>-1.2540781000000001E-2</v>
      </c>
    </row>
    <row r="408" spans="12:31" x14ac:dyDescent="0.2">
      <c r="L408" s="39">
        <v>41243</v>
      </c>
      <c r="M408" s="4">
        <v>1.6745260299999998E-2</v>
      </c>
      <c r="N408" s="4">
        <v>7.9445113999999997E-3</v>
      </c>
      <c r="O408" s="4">
        <v>-4.1533150000000002E-4</v>
      </c>
      <c r="P408" s="4">
        <v>7.6897642999999996E-3</v>
      </c>
      <c r="Q408" s="4">
        <v>5.3130876000000004E-3</v>
      </c>
      <c r="R408" s="4">
        <v>3.0607701E-3</v>
      </c>
      <c r="S408" s="4">
        <v>1.60597211E-2</v>
      </c>
      <c r="T408" s="4">
        <v>7.7438358000000004E-3</v>
      </c>
      <c r="U408" s="4">
        <v>-1.5544500000000001E-4</v>
      </c>
      <c r="W408" s="4">
        <f t="shared" si="44"/>
        <v>-4.6289942000000001E-3</v>
      </c>
      <c r="X408" s="34">
        <f t="shared" si="45"/>
        <v>1.815112411839876</v>
      </c>
      <c r="AD408" s="17">
        <f t="shared" si="42"/>
        <v>7.6897642999999996E-3</v>
      </c>
      <c r="AE408" s="17">
        <f t="shared" si="43"/>
        <v>3.0607701E-3</v>
      </c>
    </row>
    <row r="409" spans="12:31" x14ac:dyDescent="0.2">
      <c r="L409" s="39">
        <v>41274</v>
      </c>
      <c r="M409" s="4">
        <v>-2.7627529999999997E-4</v>
      </c>
      <c r="N409" s="4">
        <v>1.0370582600000001E-2</v>
      </c>
      <c r="O409" s="4">
        <v>2.06544255E-2</v>
      </c>
      <c r="P409" s="4">
        <v>2.8798880700000001E-2</v>
      </c>
      <c r="Q409" s="4">
        <v>3.5625149100000003E-2</v>
      </c>
      <c r="R409" s="4">
        <v>4.2132823299999997E-2</v>
      </c>
      <c r="S409" s="4">
        <v>1.8797462999999999E-3</v>
      </c>
      <c r="T409" s="4">
        <v>1.2255115800000001E-2</v>
      </c>
      <c r="U409" s="4">
        <v>2.2265497799999999E-2</v>
      </c>
      <c r="W409" s="4">
        <f t="shared" si="44"/>
        <v>1.3333942599999996E-2</v>
      </c>
      <c r="X409" s="34">
        <f t="shared" si="45"/>
        <v>1.8393150165518968</v>
      </c>
      <c r="AD409" s="17">
        <f t="shared" si="42"/>
        <v>2.8798880700000001E-2</v>
      </c>
      <c r="AE409" s="17">
        <f t="shared" si="43"/>
        <v>4.2132823299999997E-2</v>
      </c>
    </row>
    <row r="410" spans="12:31" x14ac:dyDescent="0.2">
      <c r="L410" s="39">
        <v>41305</v>
      </c>
      <c r="M410" s="4">
        <v>4.2859200100000001E-2</v>
      </c>
      <c r="N410" s="4">
        <v>5.4233747999999998E-2</v>
      </c>
      <c r="O410" s="4">
        <v>6.4996260400000005E-2</v>
      </c>
      <c r="P410" s="4">
        <v>6.5801714600000005E-2</v>
      </c>
      <c r="Q410" s="4">
        <v>6.2592912400000006E-2</v>
      </c>
      <c r="R410" s="4">
        <v>5.9598779900000003E-2</v>
      </c>
      <c r="S410" s="4">
        <v>4.4598850500000002E-2</v>
      </c>
      <c r="T410" s="4">
        <v>5.4870666200000001E-2</v>
      </c>
      <c r="U410" s="4">
        <v>6.4583046199999994E-2</v>
      </c>
      <c r="W410" s="4">
        <f t="shared" si="44"/>
        <v>-6.2029347000000026E-3</v>
      </c>
      <c r="X410" s="34">
        <f t="shared" si="45"/>
        <v>1.8279058656114959</v>
      </c>
      <c r="Z410" s="31"/>
      <c r="AD410" s="17">
        <f t="shared" si="42"/>
        <v>6.5801714600000005E-2</v>
      </c>
      <c r="AE410" s="17">
        <f t="shared" si="43"/>
        <v>5.9598779900000003E-2</v>
      </c>
    </row>
    <row r="411" spans="12:31" x14ac:dyDescent="0.2">
      <c r="L411" s="39">
        <v>41333</v>
      </c>
      <c r="M411" s="4">
        <v>1.2443747E-2</v>
      </c>
      <c r="N411" s="4">
        <v>1.3435338600000001E-2</v>
      </c>
      <c r="O411" s="4">
        <v>1.43537864E-2</v>
      </c>
      <c r="P411" s="4">
        <v>1.06289169E-2</v>
      </c>
      <c r="Q411" s="4">
        <v>1.1031036899999999E-2</v>
      </c>
      <c r="R411" s="4">
        <v>1.1413714E-2</v>
      </c>
      <c r="S411" s="4">
        <v>1.23075836E-2</v>
      </c>
      <c r="T411" s="4">
        <v>1.32523668E-2</v>
      </c>
      <c r="U411" s="4">
        <v>1.4129558299999999E-2</v>
      </c>
      <c r="W411" s="4">
        <f t="shared" si="44"/>
        <v>7.8479709999999987E-4</v>
      </c>
      <c r="X411" s="34">
        <f t="shared" si="45"/>
        <v>1.8293404008339007</v>
      </c>
      <c r="AD411" s="17">
        <f t="shared" si="42"/>
        <v>1.06289169E-2</v>
      </c>
      <c r="AE411" s="17">
        <f t="shared" si="43"/>
        <v>1.1413714E-2</v>
      </c>
    </row>
    <row r="412" spans="12:31" x14ac:dyDescent="0.2">
      <c r="L412" s="39">
        <v>41364</v>
      </c>
      <c r="M412" s="4">
        <v>3.7513297000000001E-2</v>
      </c>
      <c r="N412" s="4">
        <v>3.8605505200000001E-2</v>
      </c>
      <c r="O412" s="4">
        <v>3.9616445899999998E-2</v>
      </c>
      <c r="P412" s="4">
        <v>5.1037104799999997E-2</v>
      </c>
      <c r="Q412" s="4">
        <v>4.6173774100000002E-2</v>
      </c>
      <c r="R412" s="4">
        <v>4.1631234500000003E-2</v>
      </c>
      <c r="S412" s="4">
        <v>3.85552776E-2</v>
      </c>
      <c r="T412" s="4">
        <v>3.9186648400000003E-2</v>
      </c>
      <c r="U412" s="4">
        <v>3.97709646E-2</v>
      </c>
      <c r="W412" s="4">
        <f t="shared" si="44"/>
        <v>-9.4058702999999938E-3</v>
      </c>
      <c r="X412" s="34">
        <f t="shared" si="45"/>
        <v>1.812133862289107</v>
      </c>
      <c r="AD412" s="17">
        <f t="shared" si="42"/>
        <v>5.1037104799999997E-2</v>
      </c>
      <c r="AE412" s="17">
        <f t="shared" si="43"/>
        <v>4.1631234500000003E-2</v>
      </c>
    </row>
    <row r="413" spans="12:31" x14ac:dyDescent="0.2">
      <c r="L413" s="39">
        <v>41394</v>
      </c>
      <c r="M413" s="4">
        <v>2.1226549800000001E-2</v>
      </c>
      <c r="N413" s="4">
        <v>1.80585396E-2</v>
      </c>
      <c r="O413" s="4">
        <v>1.51214491E-2</v>
      </c>
      <c r="P413" s="4">
        <v>-6.5518234000000002E-3</v>
      </c>
      <c r="Q413" s="4">
        <v>-3.6744428999999999E-3</v>
      </c>
      <c r="R413" s="4">
        <v>-9.6683860000000002E-4</v>
      </c>
      <c r="S413" s="4">
        <v>1.9054254E-2</v>
      </c>
      <c r="T413" s="4">
        <v>1.6368756200000001E-2</v>
      </c>
      <c r="U413" s="4">
        <v>1.38763807E-2</v>
      </c>
      <c r="W413" s="4">
        <f t="shared" si="44"/>
        <v>5.5849847999999997E-3</v>
      </c>
      <c r="X413" s="34">
        <f t="shared" si="45"/>
        <v>1.822254602365557</v>
      </c>
      <c r="AD413" s="17">
        <f t="shared" si="42"/>
        <v>-6.5518234000000002E-3</v>
      </c>
      <c r="AE413" s="17">
        <f t="shared" si="43"/>
        <v>-9.6683860000000002E-4</v>
      </c>
    </row>
    <row r="414" spans="12:31" x14ac:dyDescent="0.2">
      <c r="L414" s="39">
        <v>41425</v>
      </c>
      <c r="M414" s="4">
        <v>1.8577379599999999E-2</v>
      </c>
      <c r="N414" s="4">
        <v>2.2244081700000001E-2</v>
      </c>
      <c r="O414" s="4">
        <v>2.56657224E-2</v>
      </c>
      <c r="P414" s="4">
        <v>5.0734912600000001E-2</v>
      </c>
      <c r="Q414" s="4">
        <v>3.9968130499999997E-2</v>
      </c>
      <c r="R414" s="4">
        <v>2.98755824E-2</v>
      </c>
      <c r="S414" s="4">
        <v>2.1030796899999999E-2</v>
      </c>
      <c r="T414" s="4">
        <v>2.3590622499999998E-2</v>
      </c>
      <c r="U414" s="4">
        <v>2.5980817E-2</v>
      </c>
      <c r="W414" s="4">
        <f t="shared" si="44"/>
        <v>-2.0859330200000002E-2</v>
      </c>
      <c r="X414" s="34">
        <f t="shared" si="45"/>
        <v>1.7842435919063442</v>
      </c>
      <c r="AD414" s="17">
        <f t="shared" si="42"/>
        <v>5.0734912600000001E-2</v>
      </c>
      <c r="AE414" s="17">
        <f t="shared" si="43"/>
        <v>2.98755824E-2</v>
      </c>
    </row>
    <row r="415" spans="12:31" x14ac:dyDescent="0.2">
      <c r="L415" s="39">
        <v>41455</v>
      </c>
      <c r="M415" s="4">
        <v>-1.8817915099999999E-2</v>
      </c>
      <c r="N415" s="4">
        <v>-1.3628400000000001E-2</v>
      </c>
      <c r="O415" s="4">
        <v>-8.8140161000000005E-3</v>
      </c>
      <c r="P415" s="4">
        <v>-6.2249564000000004E-3</v>
      </c>
      <c r="Q415" s="4">
        <v>-5.1159487000000002E-3</v>
      </c>
      <c r="R415" s="4">
        <v>-4.0514911000000004E-3</v>
      </c>
      <c r="S415" s="4">
        <v>-1.7828457499999999E-2</v>
      </c>
      <c r="T415" s="4">
        <v>-1.29704153E-2</v>
      </c>
      <c r="U415" s="4">
        <v>-8.4514228000000004E-3</v>
      </c>
      <c r="W415" s="4">
        <f t="shared" si="44"/>
        <v>2.1734653E-3</v>
      </c>
      <c r="X415" s="34">
        <f t="shared" si="45"/>
        <v>1.7881215834401001</v>
      </c>
      <c r="AD415" s="17">
        <f t="shared" si="42"/>
        <v>-6.2249564000000004E-3</v>
      </c>
      <c r="AE415" s="17">
        <f t="shared" si="43"/>
        <v>-4.0514911000000004E-3</v>
      </c>
    </row>
    <row r="416" spans="12:31" x14ac:dyDescent="0.2">
      <c r="L416" s="39">
        <v>41486</v>
      </c>
      <c r="M416" s="4">
        <v>5.3021613199999998E-2</v>
      </c>
      <c r="N416" s="4">
        <v>5.3507876199999999E-2</v>
      </c>
      <c r="O416" s="4">
        <v>5.3993569599999999E-2</v>
      </c>
      <c r="P416" s="4">
        <v>7.5646715599999997E-2</v>
      </c>
      <c r="Q416" s="4">
        <v>6.9983507700000003E-2</v>
      </c>
      <c r="R416" s="4">
        <v>6.4255960900000006E-2</v>
      </c>
      <c r="S416" s="4">
        <v>5.4821655400000002E-2</v>
      </c>
      <c r="T416" s="4">
        <v>5.48081292E-2</v>
      </c>
      <c r="U416" s="4">
        <v>5.4796872900000002E-2</v>
      </c>
      <c r="W416" s="4">
        <f t="shared" si="44"/>
        <v>-1.1390754699999991E-2</v>
      </c>
      <c r="X416" s="34">
        <f t="shared" si="45"/>
        <v>1.7677535291093585</v>
      </c>
      <c r="AD416" s="17">
        <f t="shared" si="42"/>
        <v>7.5646715599999997E-2</v>
      </c>
      <c r="AE416" s="17">
        <f t="shared" si="43"/>
        <v>6.4255960900000006E-2</v>
      </c>
    </row>
    <row r="417" spans="12:31" x14ac:dyDescent="0.2">
      <c r="L417" s="39">
        <v>41517</v>
      </c>
      <c r="M417" s="4">
        <v>-1.7138544499999998E-2</v>
      </c>
      <c r="N417" s="4">
        <v>-2.7582434900000001E-2</v>
      </c>
      <c r="O417" s="4">
        <v>-3.7936503199999999E-2</v>
      </c>
      <c r="P417" s="4">
        <v>-1.95435266E-2</v>
      </c>
      <c r="Q417" s="4">
        <v>-3.1762271199999997E-2</v>
      </c>
      <c r="R417" s="4">
        <v>-4.4222292000000003E-2</v>
      </c>
      <c r="S417" s="4">
        <v>-1.7333054300000001E-2</v>
      </c>
      <c r="T417" s="4">
        <v>-2.79157989E-2</v>
      </c>
      <c r="U417" s="4">
        <v>-3.8430887099999998E-2</v>
      </c>
      <c r="W417" s="4">
        <f t="shared" si="44"/>
        <v>-2.4678765400000004E-2</v>
      </c>
      <c r="X417" s="34">
        <f t="shared" si="45"/>
        <v>1.7241275544794465</v>
      </c>
      <c r="AD417" s="17">
        <f t="shared" si="42"/>
        <v>-1.95435266E-2</v>
      </c>
      <c r="AE417" s="17">
        <f t="shared" si="43"/>
        <v>-4.4222292000000003E-2</v>
      </c>
    </row>
    <row r="418" spans="12:31" x14ac:dyDescent="0.2">
      <c r="L418" s="39">
        <v>41547</v>
      </c>
      <c r="M418" s="4">
        <v>4.4563244000000002E-2</v>
      </c>
      <c r="N418" s="4">
        <v>3.4869457999999999E-2</v>
      </c>
      <c r="O418" s="4">
        <v>2.50506401E-2</v>
      </c>
      <c r="P418" s="4">
        <v>6.96007555E-2</v>
      </c>
      <c r="Q418" s="4">
        <v>6.3803527099999993E-2</v>
      </c>
      <c r="R418" s="4">
        <v>5.7733987399999999E-2</v>
      </c>
      <c r="S418" s="4">
        <v>4.6589063200000003E-2</v>
      </c>
      <c r="T418" s="4">
        <v>3.7176193599999997E-2</v>
      </c>
      <c r="U418" s="4">
        <v>2.76167106E-2</v>
      </c>
      <c r="W418" s="4">
        <f t="shared" si="44"/>
        <v>-1.1866768100000001E-2</v>
      </c>
      <c r="X418" s="34">
        <f t="shared" si="45"/>
        <v>1.7036677326156189</v>
      </c>
      <c r="AD418" s="17">
        <f t="shared" si="42"/>
        <v>6.96007555E-2</v>
      </c>
      <c r="AE418" s="17">
        <f t="shared" si="43"/>
        <v>5.7733987399999999E-2</v>
      </c>
    </row>
    <row r="419" spans="12:31" x14ac:dyDescent="0.2">
      <c r="L419" s="39">
        <v>41578</v>
      </c>
      <c r="M419" s="4">
        <v>4.4235754299999999E-2</v>
      </c>
      <c r="N419" s="4">
        <v>4.4019831000000002E-2</v>
      </c>
      <c r="O419" s="4">
        <v>4.37932657E-2</v>
      </c>
      <c r="P419" s="4">
        <v>1.8227257699999999E-2</v>
      </c>
      <c r="Q419" s="4">
        <v>2.51460786E-2</v>
      </c>
      <c r="R419" s="4">
        <v>3.2502756700000003E-2</v>
      </c>
      <c r="S419" s="4">
        <v>4.2083182900000002E-2</v>
      </c>
      <c r="T419" s="4">
        <v>4.24778606E-2</v>
      </c>
      <c r="U419" s="4">
        <v>4.2882875399999999E-2</v>
      </c>
      <c r="W419" s="4">
        <f t="shared" si="44"/>
        <v>1.4275499000000004E-2</v>
      </c>
      <c r="X419" s="34">
        <f t="shared" si="45"/>
        <v>1.7279884396289054</v>
      </c>
      <c r="AD419" s="17">
        <f t="shared" si="42"/>
        <v>1.8227257699999999E-2</v>
      </c>
      <c r="AE419" s="17">
        <f t="shared" si="43"/>
        <v>3.2502756700000003E-2</v>
      </c>
    </row>
    <row r="420" spans="12:31" x14ac:dyDescent="0.2">
      <c r="L420" s="39">
        <v>41608</v>
      </c>
      <c r="M420" s="4">
        <v>2.8209090799999999E-2</v>
      </c>
      <c r="N420" s="4">
        <v>2.8057123900000001E-2</v>
      </c>
      <c r="O420" s="4">
        <v>2.7898100700000001E-2</v>
      </c>
      <c r="P420" s="4">
        <v>4.1059081900000002E-2</v>
      </c>
      <c r="Q420" s="4">
        <v>4.0064124800000003E-2</v>
      </c>
      <c r="R420" s="4">
        <v>3.9020669199999997E-2</v>
      </c>
      <c r="S420" s="4">
        <v>2.9246968700000001E-2</v>
      </c>
      <c r="T420" s="4">
        <v>2.90205846E-2</v>
      </c>
      <c r="U420" s="4">
        <v>2.8784345199999999E-2</v>
      </c>
      <c r="W420" s="4">
        <f t="shared" si="44"/>
        <v>-2.0384127000000057E-3</v>
      </c>
      <c r="X420" s="34">
        <f t="shared" si="45"/>
        <v>1.7244660860481125</v>
      </c>
      <c r="AD420" s="17">
        <f t="shared" si="42"/>
        <v>4.1059081900000002E-2</v>
      </c>
      <c r="AE420" s="17">
        <f t="shared" si="43"/>
        <v>3.9020669199999997E-2</v>
      </c>
    </row>
    <row r="421" spans="12:31" x14ac:dyDescent="0.2">
      <c r="L421" s="39">
        <v>41639</v>
      </c>
      <c r="M421" s="4">
        <v>2.85649613E-2</v>
      </c>
      <c r="N421" s="4">
        <v>2.6977630700000001E-2</v>
      </c>
      <c r="O421" s="4">
        <v>2.53267844E-2</v>
      </c>
      <c r="P421" s="4">
        <v>2.0461316600000001E-2</v>
      </c>
      <c r="Q421" s="4">
        <v>1.9680188599999999E-2</v>
      </c>
      <c r="R421" s="4">
        <v>1.8849325199999999E-2</v>
      </c>
      <c r="S421" s="4">
        <v>2.79004318E-2</v>
      </c>
      <c r="T421" s="4">
        <v>2.63829142E-2</v>
      </c>
      <c r="U421" s="4">
        <v>2.4802025700000001E-2</v>
      </c>
      <c r="W421" s="4">
        <f t="shared" si="44"/>
        <v>-1.611991400000002E-3</v>
      </c>
      <c r="X421" s="34">
        <f t="shared" si="45"/>
        <v>1.7216862615478112</v>
      </c>
      <c r="AD421" s="17">
        <f t="shared" si="42"/>
        <v>2.0461316600000001E-2</v>
      </c>
      <c r="AE421" s="17">
        <f t="shared" si="43"/>
        <v>1.8849325199999999E-2</v>
      </c>
    </row>
    <row r="422" spans="12:31" x14ac:dyDescent="0.2">
      <c r="L422" s="39">
        <v>41670</v>
      </c>
      <c r="M422" s="4">
        <v>-2.8508288600000001E-2</v>
      </c>
      <c r="N422" s="4">
        <v>-3.19384339E-2</v>
      </c>
      <c r="O422" s="4">
        <v>-3.5514485599999999E-2</v>
      </c>
      <c r="P422" s="4">
        <v>-1.7271806899999999E-2</v>
      </c>
      <c r="Q422" s="4">
        <v>-2.76800655E-2</v>
      </c>
      <c r="R422" s="4">
        <v>-3.8682690300000003E-2</v>
      </c>
      <c r="S422" s="4">
        <v>-2.75948112E-2</v>
      </c>
      <c r="T422" s="4">
        <v>-3.1593652200000003E-2</v>
      </c>
      <c r="U422" s="4">
        <v>-3.5767734900000001E-2</v>
      </c>
      <c r="W422" s="4">
        <f t="shared" si="44"/>
        <v>-2.1410883400000004E-2</v>
      </c>
      <c r="X422" s="34">
        <f t="shared" si="45"/>
        <v>1.6848234377504292</v>
      </c>
      <c r="AD422" s="17">
        <f t="shared" si="42"/>
        <v>-1.7271806899999999E-2</v>
      </c>
      <c r="AE422" s="17">
        <f t="shared" si="43"/>
        <v>-3.8682690300000003E-2</v>
      </c>
    </row>
    <row r="423" spans="12:31" x14ac:dyDescent="0.2">
      <c r="L423" s="39">
        <v>41698</v>
      </c>
      <c r="M423" s="4">
        <v>5.1472530099999997E-2</v>
      </c>
      <c r="N423" s="4">
        <v>4.7465765399999998E-2</v>
      </c>
      <c r="O423" s="4">
        <v>4.3242744399999998E-2</v>
      </c>
      <c r="P423" s="4">
        <v>4.8340552600000003E-2</v>
      </c>
      <c r="Q423" s="4">
        <v>4.7111204099999998E-2</v>
      </c>
      <c r="R423" s="4">
        <v>4.57748709E-2</v>
      </c>
      <c r="S423" s="4">
        <v>5.1217083099999998E-2</v>
      </c>
      <c r="T423" s="4">
        <v>4.7436080499999998E-2</v>
      </c>
      <c r="U423" s="4">
        <v>4.3444636500000001E-2</v>
      </c>
      <c r="W423" s="4">
        <f t="shared" si="44"/>
        <v>-2.5656817000000026E-3</v>
      </c>
      <c r="X423" s="34">
        <f t="shared" si="45"/>
        <v>1.6805007170884618</v>
      </c>
      <c r="AD423" s="17">
        <f t="shared" si="42"/>
        <v>4.8340552600000003E-2</v>
      </c>
      <c r="AE423" s="17">
        <f t="shared" si="43"/>
        <v>4.57748709E-2</v>
      </c>
    </row>
    <row r="424" spans="12:31" x14ac:dyDescent="0.2">
      <c r="L424" s="39">
        <v>41729</v>
      </c>
      <c r="M424" s="4">
        <v>-1.00848949E-2</v>
      </c>
      <c r="N424" s="4">
        <v>6.3694937000000002E-3</v>
      </c>
      <c r="O424" s="4">
        <v>2.38735791E-2</v>
      </c>
      <c r="P424" s="4">
        <v>-2.4641191100000001E-2</v>
      </c>
      <c r="Q424" s="4">
        <v>-6.8161714999999999E-3</v>
      </c>
      <c r="R424" s="4">
        <v>1.2382859099999999E-2</v>
      </c>
      <c r="S424" s="4">
        <v>-1.1262449000000001E-2</v>
      </c>
      <c r="T424" s="4">
        <v>5.3077417000000002E-3</v>
      </c>
      <c r="U424" s="4">
        <v>2.2953158800000002E-2</v>
      </c>
      <c r="W424" s="4">
        <f t="shared" si="44"/>
        <v>3.7024050199999999E-2</v>
      </c>
      <c r="X424" s="34">
        <f t="shared" si="45"/>
        <v>1.7427196599990813</v>
      </c>
      <c r="AD424" s="17">
        <f t="shared" si="42"/>
        <v>-2.4641191100000001E-2</v>
      </c>
      <c r="AE424" s="17">
        <f t="shared" si="43"/>
        <v>1.2382859099999999E-2</v>
      </c>
    </row>
    <row r="425" spans="12:31" x14ac:dyDescent="0.2">
      <c r="L425" s="39">
        <v>41759</v>
      </c>
      <c r="M425" s="4">
        <v>4.0572999999999999E-5</v>
      </c>
      <c r="N425" s="4">
        <v>4.7064702999999996E-3</v>
      </c>
      <c r="O425" s="4">
        <v>9.5028117000000006E-3</v>
      </c>
      <c r="P425" s="4">
        <v>-5.1345846299999998E-2</v>
      </c>
      <c r="Q425" s="4">
        <v>-3.8780783399999998E-2</v>
      </c>
      <c r="R425" s="4">
        <v>-2.5731849399999999E-2</v>
      </c>
      <c r="S425" s="4">
        <v>-4.1052420999999999E-3</v>
      </c>
      <c r="T425" s="4">
        <v>1.2135805000000001E-3</v>
      </c>
      <c r="U425" s="4">
        <v>6.6856169999999996E-3</v>
      </c>
      <c r="W425" s="4">
        <f t="shared" si="44"/>
        <v>2.5613996899999998E-2</v>
      </c>
      <c r="X425" s="34">
        <f t="shared" si="45"/>
        <v>1.7873576759678669</v>
      </c>
      <c r="AD425" s="17">
        <f t="shared" si="42"/>
        <v>-5.1345846299999998E-2</v>
      </c>
      <c r="AE425" s="17">
        <f t="shared" si="43"/>
        <v>-2.5731849399999999E-2</v>
      </c>
    </row>
    <row r="426" spans="12:31" x14ac:dyDescent="0.2">
      <c r="L426" s="39">
        <v>41790</v>
      </c>
      <c r="M426" s="4">
        <v>3.1164499299999999E-2</v>
      </c>
      <c r="N426" s="4">
        <v>2.29792168E-2</v>
      </c>
      <c r="O426" s="4">
        <v>1.46452779E-2</v>
      </c>
      <c r="P426" s="4">
        <v>9.6538917000000002E-3</v>
      </c>
      <c r="Q426" s="4">
        <v>8.0128539999999998E-3</v>
      </c>
      <c r="R426" s="4">
        <v>6.3456140999999999E-3</v>
      </c>
      <c r="S426" s="4">
        <v>2.9503505999999999E-2</v>
      </c>
      <c r="T426" s="4">
        <v>2.18208293E-2</v>
      </c>
      <c r="U426" s="4">
        <v>1.40015366E-2</v>
      </c>
      <c r="W426" s="4">
        <f t="shared" si="44"/>
        <v>-3.3082776000000003E-3</v>
      </c>
      <c r="X426" s="34">
        <f t="shared" si="45"/>
        <v>1.7814446006052744</v>
      </c>
      <c r="AD426" s="17">
        <f t="shared" si="42"/>
        <v>9.6538917000000002E-3</v>
      </c>
      <c r="AE426" s="17">
        <f t="shared" si="43"/>
        <v>6.3456140999999999E-3</v>
      </c>
    </row>
    <row r="427" spans="12:31" x14ac:dyDescent="0.2">
      <c r="L427" s="39">
        <v>41820</v>
      </c>
      <c r="M427" s="4">
        <v>1.9488777400000001E-2</v>
      </c>
      <c r="N427" s="4">
        <v>2.2745511100000001E-2</v>
      </c>
      <c r="O427" s="4">
        <v>2.6120677200000001E-2</v>
      </c>
      <c r="P427" s="4">
        <v>6.2049381899999999E-2</v>
      </c>
      <c r="Q427" s="4">
        <v>5.3207012099999999E-2</v>
      </c>
      <c r="R427" s="4">
        <v>4.4242731299999997E-2</v>
      </c>
      <c r="S427" s="4">
        <v>2.2720772100000002E-2</v>
      </c>
      <c r="T427" s="4">
        <v>2.50821029E-2</v>
      </c>
      <c r="U427" s="4">
        <v>2.7526157700000001E-2</v>
      </c>
      <c r="W427" s="4">
        <f t="shared" si="44"/>
        <v>-1.7806650600000001E-2</v>
      </c>
      <c r="X427" s="34">
        <f t="shared" si="45"/>
        <v>1.7497230390390399</v>
      </c>
      <c r="AD427" s="17">
        <f t="shared" si="42"/>
        <v>6.2049381899999999E-2</v>
      </c>
      <c r="AE427" s="17">
        <f t="shared" si="43"/>
        <v>4.4242731299999997E-2</v>
      </c>
    </row>
    <row r="428" spans="12:31" x14ac:dyDescent="0.2">
      <c r="L428" s="39">
        <v>41851</v>
      </c>
      <c r="M428" s="4">
        <v>-1.53075373E-2</v>
      </c>
      <c r="N428" s="4">
        <v>-1.6170072800000001E-2</v>
      </c>
      <c r="O428" s="4">
        <v>-1.70414409E-2</v>
      </c>
      <c r="P428" s="4">
        <v>-6.0574630800000001E-2</v>
      </c>
      <c r="Q428" s="4">
        <v>-6.0529023100000003E-2</v>
      </c>
      <c r="R428" s="4">
        <v>-6.0474794399999997E-2</v>
      </c>
      <c r="S428" s="4">
        <v>-1.8908995299999998E-2</v>
      </c>
      <c r="T428" s="4">
        <v>-1.9727298300000001E-2</v>
      </c>
      <c r="U428" s="4">
        <v>-2.0552602499999999E-2</v>
      </c>
      <c r="W428" s="4">
        <f t="shared" si="44"/>
        <v>9.9836400000004322E-5</v>
      </c>
      <c r="X428" s="34">
        <f t="shared" si="45"/>
        <v>1.7498977250882546</v>
      </c>
      <c r="AD428" s="17">
        <f t="shared" si="42"/>
        <v>-6.0574630800000001E-2</v>
      </c>
      <c r="AE428" s="17">
        <f t="shared" si="43"/>
        <v>-6.0474794399999997E-2</v>
      </c>
    </row>
    <row r="429" spans="12:31" x14ac:dyDescent="0.2">
      <c r="L429" s="39">
        <v>41882</v>
      </c>
      <c r="M429" s="4">
        <v>4.5817771799999997E-2</v>
      </c>
      <c r="N429" s="4">
        <v>4.1320043100000002E-2</v>
      </c>
      <c r="O429" s="4">
        <v>3.6755260099999999E-2</v>
      </c>
      <c r="P429" s="4">
        <v>5.5769587699999998E-2</v>
      </c>
      <c r="Q429" s="4">
        <v>4.9585572600000002E-2</v>
      </c>
      <c r="R429" s="4">
        <v>4.3466793199999999E-2</v>
      </c>
      <c r="S429" s="4">
        <v>4.6573207300000002E-2</v>
      </c>
      <c r="T429" s="4">
        <v>4.1954551999999999E-2</v>
      </c>
      <c r="U429" s="4">
        <v>3.7276545500000001E-2</v>
      </c>
      <c r="W429" s="4">
        <f t="shared" si="44"/>
        <v>-1.2302794499999999E-2</v>
      </c>
      <c r="X429" s="34">
        <f t="shared" si="45"/>
        <v>1.7283690929804763</v>
      </c>
      <c r="AD429" s="17">
        <f t="shared" si="42"/>
        <v>5.5769587699999998E-2</v>
      </c>
      <c r="AE429" s="17">
        <f t="shared" si="43"/>
        <v>4.3466793199999999E-2</v>
      </c>
    </row>
    <row r="430" spans="12:31" x14ac:dyDescent="0.2">
      <c r="L430" s="39">
        <v>41912</v>
      </c>
      <c r="M430" s="4">
        <v>-1.4506315299999999E-2</v>
      </c>
      <c r="N430" s="4">
        <v>-1.75310295E-2</v>
      </c>
      <c r="O430" s="4">
        <v>-2.06280914E-2</v>
      </c>
      <c r="P430" s="4">
        <v>-5.3547450699999999E-2</v>
      </c>
      <c r="Q430" s="4">
        <v>-6.0494412999999997E-2</v>
      </c>
      <c r="R430" s="4">
        <v>-6.7463525600000004E-2</v>
      </c>
      <c r="S430" s="4">
        <v>-1.7483697499999999E-2</v>
      </c>
      <c r="T430" s="4">
        <v>-2.0844560099999999E-2</v>
      </c>
      <c r="U430" s="4">
        <v>-2.4279969700000001E-2</v>
      </c>
      <c r="W430" s="4">
        <f t="shared" si="44"/>
        <v>-1.3916074900000006E-2</v>
      </c>
      <c r="X430" s="34">
        <f t="shared" si="45"/>
        <v>1.7043169792277149</v>
      </c>
      <c r="AD430" s="17">
        <f t="shared" si="42"/>
        <v>-5.3547450699999999E-2</v>
      </c>
      <c r="AE430" s="17">
        <f t="shared" si="43"/>
        <v>-6.7463525600000004E-2</v>
      </c>
    </row>
    <row r="431" spans="12:31" x14ac:dyDescent="0.2">
      <c r="L431" s="39">
        <v>41943</v>
      </c>
      <c r="M431" s="4">
        <v>2.63516232E-2</v>
      </c>
      <c r="N431" s="4">
        <v>2.4439496500000001E-2</v>
      </c>
      <c r="O431" s="4">
        <v>2.2465693799999999E-2</v>
      </c>
      <c r="P431" s="4">
        <v>6.2032612399999999E-2</v>
      </c>
      <c r="Q431" s="4">
        <v>6.5919240899999995E-2</v>
      </c>
      <c r="R431" s="4">
        <v>6.9858853799999995E-2</v>
      </c>
      <c r="S431" s="4">
        <v>2.89647494E-2</v>
      </c>
      <c r="T431" s="4">
        <v>2.7513223199999999E-2</v>
      </c>
      <c r="U431" s="4">
        <v>2.6017363200000001E-2</v>
      </c>
      <c r="W431" s="4">
        <f t="shared" si="44"/>
        <v>7.8262413999999961E-3</v>
      </c>
      <c r="X431" s="34">
        <f t="shared" si="45"/>
        <v>1.7176553753292698</v>
      </c>
      <c r="AD431" s="17">
        <f t="shared" si="42"/>
        <v>6.2032612399999999E-2</v>
      </c>
      <c r="AE431" s="17">
        <f t="shared" si="43"/>
        <v>6.9858853799999995E-2</v>
      </c>
    </row>
    <row r="432" spans="12:31" x14ac:dyDescent="0.2">
      <c r="L432" s="39">
        <v>41973</v>
      </c>
      <c r="M432" s="4">
        <v>3.1688337099999998E-2</v>
      </c>
      <c r="N432" s="4">
        <v>2.6180823400000001E-2</v>
      </c>
      <c r="O432" s="4">
        <v>2.04754906E-2</v>
      </c>
      <c r="P432" s="4">
        <v>6.4521902000000001E-3</v>
      </c>
      <c r="Q432" s="4">
        <v>8.9629320000000001E-4</v>
      </c>
      <c r="R432" s="4">
        <v>-4.6489905000000002E-3</v>
      </c>
      <c r="S432" s="4">
        <v>2.9776832900000001E-2</v>
      </c>
      <c r="T432" s="4">
        <v>2.4233881400000001E-2</v>
      </c>
      <c r="U432" s="4">
        <v>1.8508025300000001E-2</v>
      </c>
      <c r="W432" s="4">
        <f t="shared" si="44"/>
        <v>-1.1101180700000001E-2</v>
      </c>
      <c r="X432" s="34">
        <f t="shared" si="45"/>
        <v>1.6985873726274132</v>
      </c>
      <c r="AD432" s="17">
        <f t="shared" si="42"/>
        <v>6.4521902000000001E-3</v>
      </c>
      <c r="AE432" s="17">
        <f t="shared" si="43"/>
        <v>-4.6489905000000002E-3</v>
      </c>
    </row>
    <row r="433" spans="12:31" x14ac:dyDescent="0.2">
      <c r="L433" s="39">
        <v>42004</v>
      </c>
      <c r="M433" s="4">
        <v>-1.0418155199999999E-2</v>
      </c>
      <c r="N433" s="4">
        <v>-2.3297102000000001E-3</v>
      </c>
      <c r="O433" s="4">
        <v>6.1340188999999996E-3</v>
      </c>
      <c r="P433" s="4">
        <v>2.9659399400000001E-2</v>
      </c>
      <c r="Q433" s="4">
        <v>2.8500001000000001E-2</v>
      </c>
      <c r="R433" s="4">
        <v>2.73258215E-2</v>
      </c>
      <c r="S433" s="4">
        <v>-7.4554486000000001E-3</v>
      </c>
      <c r="T433" s="4">
        <v>-1.1321900000000001E-5</v>
      </c>
      <c r="U433" s="4">
        <v>7.7565574999999996E-3</v>
      </c>
      <c r="W433" s="4">
        <f t="shared" si="44"/>
        <v>-2.3335779000000015E-3</v>
      </c>
      <c r="X433" s="34">
        <f t="shared" si="45"/>
        <v>1.6946235866734309</v>
      </c>
      <c r="AD433" s="17">
        <f t="shared" si="42"/>
        <v>2.9659399400000001E-2</v>
      </c>
      <c r="AE433" s="17">
        <f t="shared" si="43"/>
        <v>2.73258215E-2</v>
      </c>
    </row>
    <row r="434" spans="12:31" x14ac:dyDescent="0.2">
      <c r="L434" s="39">
        <v>42035</v>
      </c>
      <c r="M434" s="4">
        <v>-1.5312881699999999E-2</v>
      </c>
      <c r="N434" s="4">
        <v>-2.7467358000000001E-2</v>
      </c>
      <c r="O434" s="4">
        <v>-3.9973385700000003E-2</v>
      </c>
      <c r="P434" s="4">
        <v>-2.28302009E-2</v>
      </c>
      <c r="Q434" s="4">
        <v>-3.2165984000000002E-2</v>
      </c>
      <c r="R434" s="4">
        <v>-4.1623852199999999E-2</v>
      </c>
      <c r="S434" s="4">
        <v>-1.5887463500000001E-2</v>
      </c>
      <c r="T434" s="4">
        <v>-2.78316009E-2</v>
      </c>
      <c r="U434" s="4">
        <v>-4.0105650700000002E-2</v>
      </c>
      <c r="W434" s="4">
        <f t="shared" ref="W434:W481" si="46">INDEX(M434:U434,VLOOKUP($C$1,$A$37:$B$45,2))-INDEX(M434:U434,VLOOKUP($G$1,$A$37:$B$45,2))</f>
        <v>-1.8793651299999999E-2</v>
      </c>
      <c r="X434" s="34">
        <f t="shared" si="45"/>
        <v>1.6627754219007351</v>
      </c>
      <c r="AD434" s="17">
        <f t="shared" si="42"/>
        <v>-2.28302009E-2</v>
      </c>
      <c r="AE434" s="17">
        <f t="shared" si="43"/>
        <v>-4.1623852199999999E-2</v>
      </c>
    </row>
    <row r="435" spans="12:31" x14ac:dyDescent="0.2">
      <c r="L435" s="39">
        <v>42063</v>
      </c>
      <c r="M435" s="4">
        <v>6.6655396699999994E-2</v>
      </c>
      <c r="N435" s="4">
        <v>5.7780680600000002E-2</v>
      </c>
      <c r="O435" s="4">
        <v>4.8389343000000001E-2</v>
      </c>
      <c r="P435" s="4">
        <v>7.1965924000000001E-2</v>
      </c>
      <c r="Q435" s="4">
        <v>5.9366279500000001E-2</v>
      </c>
      <c r="R435" s="4">
        <v>4.6438062699999998E-2</v>
      </c>
      <c r="S435" s="4">
        <v>6.7055464800000006E-2</v>
      </c>
      <c r="T435" s="4">
        <v>5.7900987199999997E-2</v>
      </c>
      <c r="U435" s="4">
        <v>4.8237018800000003E-2</v>
      </c>
      <c r="W435" s="4">
        <f t="shared" si="46"/>
        <v>-2.5527861300000003E-2</v>
      </c>
      <c r="X435" s="34">
        <f t="shared" si="45"/>
        <v>1.6203283215574042</v>
      </c>
      <c r="AD435" s="17">
        <f t="shared" si="42"/>
        <v>7.1965924000000001E-2</v>
      </c>
      <c r="AE435" s="17">
        <f t="shared" si="43"/>
        <v>4.6438062699999998E-2</v>
      </c>
    </row>
    <row r="436" spans="12:31" x14ac:dyDescent="0.2">
      <c r="L436" s="39">
        <v>42094</v>
      </c>
      <c r="M436" s="4">
        <v>-1.1373033499999999E-2</v>
      </c>
      <c r="N436" s="4">
        <v>-1.2452609999999999E-2</v>
      </c>
      <c r="O436" s="4">
        <v>-1.3612719699999999E-2</v>
      </c>
      <c r="P436" s="4">
        <v>1.7952981900000001E-2</v>
      </c>
      <c r="Q436" s="4">
        <v>1.7421299500000001E-2</v>
      </c>
      <c r="R436" s="4">
        <v>1.6873269600000001E-2</v>
      </c>
      <c r="S436" s="4">
        <v>-9.1540566E-3</v>
      </c>
      <c r="T436" s="4">
        <v>-1.0165911600000001E-2</v>
      </c>
      <c r="U436" s="4">
        <v>-1.1251803600000001E-2</v>
      </c>
      <c r="W436" s="4">
        <f t="shared" si="46"/>
        <v>-1.0797123000000006E-3</v>
      </c>
      <c r="X436" s="34">
        <f t="shared" si="45"/>
        <v>1.6185788331385802</v>
      </c>
      <c r="AD436" s="17">
        <f t="shared" si="42"/>
        <v>1.7952981900000001E-2</v>
      </c>
      <c r="AE436" s="17">
        <f t="shared" si="43"/>
        <v>1.6873269600000001E-2</v>
      </c>
    </row>
    <row r="437" spans="12:31" x14ac:dyDescent="0.2">
      <c r="L437" s="39">
        <v>42124</v>
      </c>
      <c r="M437" s="4">
        <v>5.0080827000000003E-3</v>
      </c>
      <c r="N437" s="4">
        <v>7.0987076999999999E-3</v>
      </c>
      <c r="O437" s="4">
        <v>9.3493867000000001E-3</v>
      </c>
      <c r="P437" s="4">
        <v>-2.9417902400000001E-2</v>
      </c>
      <c r="Q437" s="4">
        <v>-2.5502851199999999E-2</v>
      </c>
      <c r="R437" s="4">
        <v>-2.1358614500000001E-2</v>
      </c>
      <c r="S437" s="4">
        <v>2.3111363000000002E-3</v>
      </c>
      <c r="T437" s="4">
        <v>4.5232837999999997E-3</v>
      </c>
      <c r="U437" s="4">
        <v>6.9016666000000001E-3</v>
      </c>
      <c r="W437" s="4">
        <f t="shared" si="46"/>
        <v>8.0592878999999999E-3</v>
      </c>
      <c r="X437" s="34">
        <f t="shared" si="45"/>
        <v>1.6316234259436901</v>
      </c>
      <c r="AD437" s="17">
        <f t="shared" si="42"/>
        <v>-2.9417902400000001E-2</v>
      </c>
      <c r="AE437" s="17">
        <f t="shared" si="43"/>
        <v>-2.1358614500000001E-2</v>
      </c>
    </row>
    <row r="438" spans="12:31" x14ac:dyDescent="0.2">
      <c r="L438" s="39">
        <v>42155</v>
      </c>
      <c r="M438" s="4">
        <v>1.40760061E-2</v>
      </c>
      <c r="N438" s="4">
        <v>1.30827297E-2</v>
      </c>
      <c r="O438" s="4">
        <v>1.2017607200000001E-2</v>
      </c>
      <c r="P438" s="4">
        <v>3.6740781100000001E-2</v>
      </c>
      <c r="Q438" s="4">
        <v>2.2830156099999999E-2</v>
      </c>
      <c r="R438" s="4">
        <v>8.2885476999999992E-3</v>
      </c>
      <c r="S438" s="4">
        <v>1.5796965499999999E-2</v>
      </c>
      <c r="T438" s="4">
        <v>1.38313181E-2</v>
      </c>
      <c r="U438" s="4">
        <v>1.17274921E-2</v>
      </c>
      <c r="W438" s="4">
        <f t="shared" si="46"/>
        <v>-2.8452233400000002E-2</v>
      </c>
      <c r="X438" s="34">
        <f t="shared" si="45"/>
        <v>1.5852000954078327</v>
      </c>
      <c r="AD438" s="17">
        <f t="shared" si="42"/>
        <v>3.6740781100000001E-2</v>
      </c>
      <c r="AE438" s="17">
        <f t="shared" si="43"/>
        <v>8.2885476999999992E-3</v>
      </c>
    </row>
    <row r="439" spans="12:31" x14ac:dyDescent="0.2">
      <c r="L439" s="39">
        <v>42185</v>
      </c>
      <c r="M439" s="4">
        <v>-1.7616664899999999E-2</v>
      </c>
      <c r="N439" s="4">
        <v>-1.8759745000000001E-2</v>
      </c>
      <c r="O439" s="4">
        <v>-1.9966894299999999E-2</v>
      </c>
      <c r="P439" s="4">
        <v>1.3442770200000001E-2</v>
      </c>
      <c r="Q439" s="4">
        <v>7.4884755000000002E-3</v>
      </c>
      <c r="R439" s="4">
        <v>1.3062236E-3</v>
      </c>
      <c r="S439" s="4">
        <v>-1.5201502299999999E-2</v>
      </c>
      <c r="T439" s="4">
        <v>-1.67304549E-2</v>
      </c>
      <c r="U439" s="4">
        <v>-1.8337169899999999E-2</v>
      </c>
      <c r="W439" s="4">
        <f t="shared" si="46"/>
        <v>-1.2136546600000001E-2</v>
      </c>
      <c r="X439" s="34">
        <f t="shared" si="45"/>
        <v>1.5659612405795911</v>
      </c>
      <c r="AD439" s="17">
        <f t="shared" si="42"/>
        <v>1.3442770200000001E-2</v>
      </c>
      <c r="AE439" s="17">
        <f t="shared" si="43"/>
        <v>1.3062236E-3</v>
      </c>
    </row>
    <row r="440" spans="12:31" x14ac:dyDescent="0.2">
      <c r="L440" s="39">
        <v>42216</v>
      </c>
      <c r="M440" s="4">
        <v>3.3910853499999997E-2</v>
      </c>
      <c r="N440" s="4">
        <v>1.92750826E-2</v>
      </c>
      <c r="O440" s="4">
        <v>4.3844692999999999E-3</v>
      </c>
      <c r="P440" s="4">
        <v>4.0827961999999997E-3</v>
      </c>
      <c r="Q440" s="4">
        <v>-1.1621856E-2</v>
      </c>
      <c r="R440" s="4">
        <v>-2.7584140900000002E-2</v>
      </c>
      <c r="S440" s="4">
        <v>3.1448412299999999E-2</v>
      </c>
      <c r="T440" s="4">
        <v>1.6725423999999999E-2</v>
      </c>
      <c r="U440" s="4">
        <v>1.7471606E-3</v>
      </c>
      <c r="W440" s="4">
        <f t="shared" si="46"/>
        <v>-3.1666937100000001E-2</v>
      </c>
      <c r="X440" s="34">
        <f t="shared" si="45"/>
        <v>1.5163720444731192</v>
      </c>
      <c r="AD440" s="17">
        <f t="shared" si="42"/>
        <v>4.0827961999999997E-3</v>
      </c>
      <c r="AE440" s="17">
        <f t="shared" si="43"/>
        <v>-2.7584140900000002E-2</v>
      </c>
    </row>
    <row r="441" spans="12:31" x14ac:dyDescent="0.2">
      <c r="L441" s="39">
        <v>42247</v>
      </c>
      <c r="M441" s="4">
        <v>-6.0728698800000001E-2</v>
      </c>
      <c r="N441" s="4">
        <v>-6.0153117300000003E-2</v>
      </c>
      <c r="O441" s="4">
        <v>-5.9556602700000003E-2</v>
      </c>
      <c r="P441" s="4">
        <v>-7.5780670199999997E-2</v>
      </c>
      <c r="Q441" s="4">
        <v>-6.28408788E-2</v>
      </c>
      <c r="R441" s="4">
        <v>-4.9109543999999998E-2</v>
      </c>
      <c r="S441" s="4">
        <v>-6.1944069999999997E-2</v>
      </c>
      <c r="T441" s="4">
        <v>-6.0369527100000001E-2</v>
      </c>
      <c r="U441" s="4">
        <v>-5.8725552700000003E-2</v>
      </c>
      <c r="W441" s="4">
        <f t="shared" si="46"/>
        <v>2.6671126199999999E-2</v>
      </c>
      <c r="X441" s="34">
        <f t="shared" si="45"/>
        <v>1.5568153946374137</v>
      </c>
      <c r="AD441" s="17">
        <f t="shared" si="42"/>
        <v>-7.5780670199999997E-2</v>
      </c>
      <c r="AE441" s="17">
        <f t="shared" si="43"/>
        <v>-4.9109543999999998E-2</v>
      </c>
    </row>
    <row r="442" spans="12:31" x14ac:dyDescent="0.2">
      <c r="L442" s="39">
        <v>42277</v>
      </c>
      <c r="M442" s="4">
        <v>-2.47378574E-2</v>
      </c>
      <c r="N442" s="4">
        <v>-2.7407711899999999E-2</v>
      </c>
      <c r="O442" s="4">
        <v>-3.0189963199999999E-2</v>
      </c>
      <c r="P442" s="4">
        <v>-6.3156346000000002E-2</v>
      </c>
      <c r="Q442" s="4">
        <v>-4.9063056899999999E-2</v>
      </c>
      <c r="R442" s="4">
        <v>-3.4616893900000001E-2</v>
      </c>
      <c r="S442" s="4">
        <v>-2.77890989E-2</v>
      </c>
      <c r="T442" s="4">
        <v>-2.91398306E-2</v>
      </c>
      <c r="U442" s="4">
        <v>-3.05462263E-2</v>
      </c>
      <c r="W442" s="4">
        <f t="shared" si="46"/>
        <v>2.8539452100000001E-2</v>
      </c>
      <c r="X442" s="34">
        <f t="shared" si="45"/>
        <v>1.6012460530212107</v>
      </c>
      <c r="AD442" s="17">
        <f t="shared" si="42"/>
        <v>-6.3156346000000002E-2</v>
      </c>
      <c r="AE442" s="17">
        <f t="shared" si="43"/>
        <v>-3.4616893900000001E-2</v>
      </c>
    </row>
    <row r="443" spans="12:31" x14ac:dyDescent="0.2">
      <c r="L443" s="39">
        <v>42308</v>
      </c>
      <c r="M443" s="4">
        <v>8.6105799699999999E-2</v>
      </c>
      <c r="N443" s="4">
        <v>8.0908516599999994E-2</v>
      </c>
      <c r="O443" s="4">
        <v>7.5452984799999998E-2</v>
      </c>
      <c r="P443" s="4">
        <v>5.6722966999999999E-2</v>
      </c>
      <c r="Q443" s="4">
        <v>5.6340210100000003E-2</v>
      </c>
      <c r="R443" s="4">
        <v>5.5989435300000001E-2</v>
      </c>
      <c r="S443" s="4">
        <v>8.3865339100000005E-2</v>
      </c>
      <c r="T443" s="4">
        <v>7.8985280099999999E-2</v>
      </c>
      <c r="U443" s="4">
        <v>7.3888490700000004E-2</v>
      </c>
      <c r="W443" s="4">
        <f t="shared" si="46"/>
        <v>-7.3353169999999801E-4</v>
      </c>
      <c r="X443" s="34">
        <f t="shared" si="45"/>
        <v>1.6000714882818197</v>
      </c>
      <c r="AD443" s="17">
        <f t="shared" si="42"/>
        <v>5.6722966999999999E-2</v>
      </c>
      <c r="AE443" s="17">
        <f t="shared" si="43"/>
        <v>5.5989435300000001E-2</v>
      </c>
    </row>
    <row r="444" spans="12:31" x14ac:dyDescent="0.2">
      <c r="L444" s="39">
        <v>42338</v>
      </c>
      <c r="M444" s="4">
        <v>2.8068528000000001E-3</v>
      </c>
      <c r="N444" s="4">
        <v>3.3034395999999998E-3</v>
      </c>
      <c r="O444" s="4">
        <v>3.8273154000000001E-3</v>
      </c>
      <c r="P444" s="4">
        <v>3.6645131400000003E-2</v>
      </c>
      <c r="Q444" s="4">
        <v>3.2528805399999999E-2</v>
      </c>
      <c r="R444" s="4">
        <v>2.8427715900000001E-2</v>
      </c>
      <c r="S444" s="4">
        <v>5.3276575999999997E-3</v>
      </c>
      <c r="T444" s="4">
        <v>5.5435114000000002E-3</v>
      </c>
      <c r="U444" s="4">
        <v>5.7689187999999999E-3</v>
      </c>
      <c r="W444" s="4">
        <f t="shared" si="46"/>
        <v>-8.217415500000002E-3</v>
      </c>
      <c r="X444" s="34">
        <f t="shared" si="45"/>
        <v>1.5869230360329045</v>
      </c>
      <c r="AD444" s="17">
        <f t="shared" si="42"/>
        <v>3.6645131400000003E-2</v>
      </c>
      <c r="AE444" s="17">
        <f t="shared" si="43"/>
        <v>2.8427715900000001E-2</v>
      </c>
    </row>
    <row r="445" spans="12:31" x14ac:dyDescent="0.2">
      <c r="L445" s="39">
        <v>42369</v>
      </c>
      <c r="M445" s="4">
        <v>-1.46748161E-2</v>
      </c>
      <c r="N445" s="4">
        <v>-1.7990347199999999E-2</v>
      </c>
      <c r="O445" s="4">
        <v>-2.15056647E-2</v>
      </c>
      <c r="P445" s="4">
        <v>-4.7698785399999999E-2</v>
      </c>
      <c r="Q445" s="4">
        <v>-5.0209859699999998E-2</v>
      </c>
      <c r="R445" s="4">
        <v>-5.2714211599999998E-2</v>
      </c>
      <c r="S445" s="4">
        <v>-1.7213473999999999E-2</v>
      </c>
      <c r="T445" s="4">
        <v>-2.05254463E-2</v>
      </c>
      <c r="U445" s="4">
        <v>-2.40205374E-2</v>
      </c>
      <c r="W445" s="4">
        <f t="shared" si="46"/>
        <v>-5.0154261999999991E-3</v>
      </c>
      <c r="X445" s="34">
        <f t="shared" si="45"/>
        <v>1.5789639406606015</v>
      </c>
      <c r="AD445" s="17">
        <f t="shared" si="42"/>
        <v>-4.7698785399999999E-2</v>
      </c>
      <c r="AE445" s="17">
        <f t="shared" si="43"/>
        <v>-5.2714211599999998E-2</v>
      </c>
    </row>
    <row r="446" spans="12:31" x14ac:dyDescent="0.2">
      <c r="L446" s="39">
        <v>42400</v>
      </c>
      <c r="M446" s="4">
        <v>-5.5827471900000002E-2</v>
      </c>
      <c r="N446" s="4">
        <v>-5.38241754E-2</v>
      </c>
      <c r="O446" s="4">
        <v>-5.1672502699999998E-2</v>
      </c>
      <c r="P446" s="4">
        <v>-0.10834937880000001</v>
      </c>
      <c r="Q446" s="4">
        <v>-8.7934486100000001E-2</v>
      </c>
      <c r="R446" s="4">
        <v>-6.7179548500000005E-2</v>
      </c>
      <c r="S446" s="4">
        <v>-5.9742551400000003E-2</v>
      </c>
      <c r="T446" s="4">
        <v>-5.64252752E-2</v>
      </c>
      <c r="U446" s="4">
        <v>-5.2881387600000003E-2</v>
      </c>
      <c r="W446" s="4">
        <f t="shared" ref="W446:W481" si="47">INDEX(M446:U446,VLOOKUP($C$1,$A$37:$B$45,2))-INDEX(M446:U446,VLOOKUP($G$1,$A$37:$B$45,2))</f>
        <v>4.1169830300000002E-2</v>
      </c>
      <c r="X446" s="34">
        <f t="shared" si="45"/>
        <v>1.6439696181474179</v>
      </c>
      <c r="AD446" s="17">
        <f t="shared" ref="AD446:AD457" si="48">INDEX(M446:U446,VLOOKUP($G$1,$A$37:$B$45,2))</f>
        <v>-0.10834937880000001</v>
      </c>
      <c r="AE446" s="17">
        <f t="shared" ref="AE446:AE457" si="49">INDEX(M446:U446,VLOOKUP($C$1,$A$37:$B$45,2))</f>
        <v>-6.7179548500000005E-2</v>
      </c>
    </row>
    <row r="447" spans="12:31" x14ac:dyDescent="0.2">
      <c r="L447" s="39">
        <v>42429</v>
      </c>
      <c r="M447" s="4">
        <v>-4.2662320000000001E-4</v>
      </c>
      <c r="N447" s="4">
        <v>-3.4312550000000001E-4</v>
      </c>
      <c r="O447" s="4">
        <v>-2.5258220000000002E-4</v>
      </c>
      <c r="P447" s="4">
        <v>-7.0690320999999999E-3</v>
      </c>
      <c r="Q447" s="4">
        <v>-4.4729099999999998E-5</v>
      </c>
      <c r="R447" s="4">
        <v>6.8203168999999998E-3</v>
      </c>
      <c r="S447" s="4">
        <v>-8.946259E-4</v>
      </c>
      <c r="T447" s="4">
        <v>-3.2202469999999999E-4</v>
      </c>
      <c r="U447" s="4">
        <v>2.8936910000000002E-4</v>
      </c>
      <c r="W447" s="4">
        <f t="shared" si="47"/>
        <v>1.3889348999999999E-2</v>
      </c>
      <c r="X447" s="34">
        <f t="shared" si="45"/>
        <v>1.6668032859192643</v>
      </c>
      <c r="AD447" s="17">
        <f t="shared" si="48"/>
        <v>-7.0690320999999999E-3</v>
      </c>
      <c r="AE447" s="17">
        <f t="shared" si="49"/>
        <v>6.8203168999999998E-3</v>
      </c>
    </row>
    <row r="448" spans="12:31" x14ac:dyDescent="0.2">
      <c r="L448" s="39">
        <v>42460</v>
      </c>
      <c r="M448" s="4">
        <v>6.7441408199999997E-2</v>
      </c>
      <c r="N448" s="4">
        <v>6.9660830600000001E-2</v>
      </c>
      <c r="O448" s="4">
        <v>7.2035097899999997E-2</v>
      </c>
      <c r="P448" s="4">
        <v>7.6605721599999996E-2</v>
      </c>
      <c r="Q448" s="4">
        <v>7.9811651999999997E-2</v>
      </c>
      <c r="R448" s="4">
        <v>8.2885863899999995E-2</v>
      </c>
      <c r="S448" s="4">
        <v>6.8080047699999993E-2</v>
      </c>
      <c r="T448" s="4">
        <v>7.04060767E-2</v>
      </c>
      <c r="U448" s="4">
        <v>7.2874687600000002E-2</v>
      </c>
      <c r="W448" s="4">
        <f t="shared" si="47"/>
        <v>6.2801422999999995E-3</v>
      </c>
      <c r="X448" s="34">
        <f t="shared" si="45"/>
        <v>1.6772710477409449</v>
      </c>
      <c r="AD448" s="17">
        <f t="shared" si="48"/>
        <v>7.6605721599999996E-2</v>
      </c>
      <c r="AE448" s="17">
        <f t="shared" si="49"/>
        <v>8.2885863899999995E-2</v>
      </c>
    </row>
    <row r="449" spans="12:31" x14ac:dyDescent="0.2">
      <c r="L449" s="39">
        <v>42490</v>
      </c>
      <c r="M449" s="4">
        <v>-9.1315895000000005E-3</v>
      </c>
      <c r="N449" s="4">
        <v>5.4382112999999998E-3</v>
      </c>
      <c r="O449" s="4">
        <v>2.10064085E-2</v>
      </c>
      <c r="P449" s="4">
        <v>9.9716929000000006E-3</v>
      </c>
      <c r="Q449" s="4">
        <v>1.56946515E-2</v>
      </c>
      <c r="R449" s="4">
        <v>2.1181184700000001E-2</v>
      </c>
      <c r="S449" s="4">
        <v>-7.7782368000000003E-3</v>
      </c>
      <c r="T449" s="4">
        <v>6.1975624000000003E-3</v>
      </c>
      <c r="U449" s="4">
        <v>2.10174209E-2</v>
      </c>
      <c r="W449" s="4">
        <f t="shared" si="47"/>
        <v>1.1209491800000001E-2</v>
      </c>
      <c r="X449" s="34">
        <f t="shared" si="45"/>
        <v>1.6960724037969745</v>
      </c>
      <c r="AD449" s="17">
        <f t="shared" si="48"/>
        <v>9.9716929000000006E-3</v>
      </c>
      <c r="AE449" s="17">
        <f t="shared" si="49"/>
        <v>2.1181184700000001E-2</v>
      </c>
    </row>
    <row r="450" spans="12:31" x14ac:dyDescent="0.2">
      <c r="L450" s="39">
        <v>42521</v>
      </c>
      <c r="M450" s="4">
        <v>1.9419316200000002E-2</v>
      </c>
      <c r="N450" s="4">
        <v>1.7511781000000001E-2</v>
      </c>
      <c r="O450" s="4">
        <v>1.5532084200000001E-2</v>
      </c>
      <c r="P450" s="4">
        <v>2.6941070599999999E-2</v>
      </c>
      <c r="Q450" s="4">
        <v>2.2524822100000001E-2</v>
      </c>
      <c r="R450" s="4">
        <v>1.8331934099999999E-2</v>
      </c>
      <c r="S450" s="4">
        <v>1.9964551099999998E-2</v>
      </c>
      <c r="T450" s="4">
        <v>1.7890329199999999E-2</v>
      </c>
      <c r="U450" s="4">
        <v>1.5752096300000001E-2</v>
      </c>
      <c r="W450" s="4">
        <f t="shared" si="47"/>
        <v>-8.6091364999999996E-3</v>
      </c>
      <c r="X450" s="34">
        <f t="shared" si="45"/>
        <v>1.6814706849588035</v>
      </c>
      <c r="AD450" s="17">
        <f t="shared" si="48"/>
        <v>2.6941070599999999E-2</v>
      </c>
      <c r="AE450" s="17">
        <f t="shared" si="49"/>
        <v>1.8331934099999999E-2</v>
      </c>
    </row>
    <row r="451" spans="12:31" x14ac:dyDescent="0.2">
      <c r="L451" s="39">
        <v>42551</v>
      </c>
      <c r="M451" s="4">
        <v>-3.9274638999999998E-3</v>
      </c>
      <c r="N451" s="4">
        <v>2.2645236999999999E-3</v>
      </c>
      <c r="O451" s="4">
        <v>8.6473214999999992E-3</v>
      </c>
      <c r="P451" s="4">
        <v>-4.6004033999999996E-3</v>
      </c>
      <c r="Q451" s="4">
        <v>-6.3036880000000002E-4</v>
      </c>
      <c r="R451" s="4">
        <v>3.0400552999999999E-3</v>
      </c>
      <c r="S451" s="4">
        <v>-3.9866197999999997E-3</v>
      </c>
      <c r="T451" s="4">
        <v>2.0562266000000002E-3</v>
      </c>
      <c r="U451" s="4">
        <v>8.2636286999999992E-3</v>
      </c>
      <c r="W451" s="4">
        <f t="shared" si="47"/>
        <v>7.6404587E-3</v>
      </c>
      <c r="X451" s="34">
        <f t="shared" si="45"/>
        <v>1.694317892282492</v>
      </c>
      <c r="AD451" s="17">
        <f t="shared" si="48"/>
        <v>-4.6004033999999996E-3</v>
      </c>
      <c r="AE451" s="17">
        <f t="shared" si="49"/>
        <v>3.0400552999999999E-3</v>
      </c>
    </row>
    <row r="452" spans="12:31" x14ac:dyDescent="0.2">
      <c r="L452" s="39">
        <v>42582</v>
      </c>
      <c r="M452" s="4">
        <v>4.72019719E-2</v>
      </c>
      <c r="N452" s="4">
        <v>3.8094467600000001E-2</v>
      </c>
      <c r="O452" s="4">
        <v>2.9035553499999998E-2</v>
      </c>
      <c r="P452" s="4">
        <v>6.5388334199999995E-2</v>
      </c>
      <c r="Q452" s="4">
        <v>5.9706639800000003E-2</v>
      </c>
      <c r="R452" s="4">
        <v>5.3953341199999998E-2</v>
      </c>
      <c r="S452" s="4">
        <v>4.8554125199999999E-2</v>
      </c>
      <c r="T452" s="4">
        <v>3.9687013600000001E-2</v>
      </c>
      <c r="U452" s="4">
        <v>3.08553136E-2</v>
      </c>
      <c r="W452" s="4">
        <f t="shared" si="47"/>
        <v>-1.1434992999999997E-2</v>
      </c>
      <c r="X452" s="34">
        <f t="shared" ref="X452:X481" si="50">X451*(1+W452)</f>
        <v>1.674943379044467</v>
      </c>
      <c r="AD452" s="17">
        <f t="shared" si="48"/>
        <v>6.5388334199999995E-2</v>
      </c>
      <c r="AE452" s="17">
        <f t="shared" si="49"/>
        <v>5.3953341199999998E-2</v>
      </c>
    </row>
    <row r="453" spans="12:31" x14ac:dyDescent="0.2">
      <c r="L453" s="39">
        <v>42613</v>
      </c>
      <c r="M453" s="4">
        <v>-4.9683436999999999E-3</v>
      </c>
      <c r="N453" s="4">
        <v>1.3285733000000001E-3</v>
      </c>
      <c r="O453" s="4">
        <v>7.7104113E-3</v>
      </c>
      <c r="P453" s="4">
        <v>1.06300939E-2</v>
      </c>
      <c r="Q453" s="4">
        <v>1.76842163E-2</v>
      </c>
      <c r="R453" s="4">
        <v>2.4851982599999999E-2</v>
      </c>
      <c r="S453" s="4">
        <v>-3.8015475999999999E-3</v>
      </c>
      <c r="T453" s="4">
        <v>2.5507753E-3</v>
      </c>
      <c r="U453" s="4">
        <v>8.9888382999999995E-3</v>
      </c>
      <c r="W453" s="4">
        <f t="shared" si="47"/>
        <v>1.4221888699999999E-2</v>
      </c>
      <c r="X453" s="34">
        <f t="shared" si="50"/>
        <v>1.6987642373600393</v>
      </c>
      <c r="AD453" s="17">
        <f t="shared" si="48"/>
        <v>1.06300939E-2</v>
      </c>
      <c r="AE453" s="17">
        <f t="shared" si="49"/>
        <v>2.4851982599999999E-2</v>
      </c>
    </row>
    <row r="454" spans="12:31" x14ac:dyDescent="0.2">
      <c r="L454" s="39">
        <v>42643</v>
      </c>
      <c r="M454" s="4">
        <v>3.6580355000000002E-3</v>
      </c>
      <c r="N454" s="4">
        <v>7.9144320000000003E-4</v>
      </c>
      <c r="O454" s="4">
        <v>-2.0841891000000002E-3</v>
      </c>
      <c r="P454" s="4">
        <v>1.43981245E-2</v>
      </c>
      <c r="Q454" s="4">
        <v>1.11382624E-2</v>
      </c>
      <c r="R454" s="4">
        <v>7.8818924999999995E-3</v>
      </c>
      <c r="S454" s="4">
        <v>4.4675004999999999E-3</v>
      </c>
      <c r="T454" s="4">
        <v>1.5719635E-3</v>
      </c>
      <c r="U454" s="4">
        <v>-1.3309951E-3</v>
      </c>
      <c r="W454" s="4">
        <f t="shared" si="47"/>
        <v>-6.5162320000000003E-3</v>
      </c>
      <c r="X454" s="34">
        <f t="shared" si="50"/>
        <v>1.6876946954760983</v>
      </c>
      <c r="AD454" s="17">
        <f t="shared" si="48"/>
        <v>1.43981245E-2</v>
      </c>
      <c r="AE454" s="17">
        <f t="shared" si="49"/>
        <v>7.8818924999999995E-3</v>
      </c>
    </row>
    <row r="455" spans="12:31" x14ac:dyDescent="0.2">
      <c r="L455" s="39">
        <v>42674</v>
      </c>
      <c r="M455" s="4">
        <v>-2.3483016799999999E-2</v>
      </c>
      <c r="N455" s="4">
        <v>-1.95000637E-2</v>
      </c>
      <c r="O455" s="4">
        <v>-1.54767334E-2</v>
      </c>
      <c r="P455" s="4">
        <v>-6.2144812899999999E-2</v>
      </c>
      <c r="Q455" s="4">
        <v>-4.7539963499999997E-2</v>
      </c>
      <c r="R455" s="4">
        <v>-3.2868021499999997E-2</v>
      </c>
      <c r="S455" s="4">
        <v>-2.6420604800000001E-2</v>
      </c>
      <c r="T455" s="4">
        <v>-2.16355503E-2</v>
      </c>
      <c r="U455" s="4">
        <v>-1.6804639400000002E-2</v>
      </c>
      <c r="W455" s="4">
        <f t="shared" si="47"/>
        <v>2.9276791400000002E-2</v>
      </c>
      <c r="X455" s="34">
        <f t="shared" si="50"/>
        <v>1.7371049810224386</v>
      </c>
      <c r="AD455" s="17">
        <f t="shared" si="48"/>
        <v>-6.2144812899999999E-2</v>
      </c>
      <c r="AE455" s="17">
        <f t="shared" si="49"/>
        <v>-3.2868021499999997E-2</v>
      </c>
    </row>
    <row r="456" spans="12:31" x14ac:dyDescent="0.2">
      <c r="L456" s="39">
        <v>42704</v>
      </c>
      <c r="M456" s="4">
        <v>2.1758276100000001E-2</v>
      </c>
      <c r="N456" s="4">
        <v>3.9423605E-2</v>
      </c>
      <c r="O456" s="4">
        <v>5.71145058E-2</v>
      </c>
      <c r="P456" s="4">
        <v>8.9469055399999997E-2</v>
      </c>
      <c r="Q456" s="4">
        <v>0.11151215909999999</v>
      </c>
      <c r="R456" s="4">
        <v>0.1327282373</v>
      </c>
      <c r="S456" s="4">
        <v>2.6671004000000002E-2</v>
      </c>
      <c r="T456" s="4">
        <v>4.4752110400000003E-2</v>
      </c>
      <c r="U456" s="4">
        <v>6.2806755800000003E-2</v>
      </c>
      <c r="W456" s="4">
        <f t="shared" si="47"/>
        <v>4.3259181899999999E-2</v>
      </c>
      <c r="X456" s="34">
        <f t="shared" si="50"/>
        <v>1.8122507213758841</v>
      </c>
      <c r="AD456" s="17">
        <f t="shared" si="48"/>
        <v>8.9469055399999997E-2</v>
      </c>
      <c r="AE456" s="17">
        <f t="shared" si="49"/>
        <v>0.1327282373</v>
      </c>
    </row>
    <row r="457" spans="12:31" x14ac:dyDescent="0.2">
      <c r="L457" s="39">
        <v>42735</v>
      </c>
      <c r="M457" s="4">
        <v>1.23790359E-2</v>
      </c>
      <c r="N457" s="4">
        <v>1.8786860200000002E-2</v>
      </c>
      <c r="O457" s="4">
        <v>2.49923331E-2</v>
      </c>
      <c r="P457" s="4">
        <v>1.3640161099999999E-2</v>
      </c>
      <c r="Q457" s="4">
        <v>2.8019563800000001E-2</v>
      </c>
      <c r="R457" s="4">
        <v>4.1294579800000002E-2</v>
      </c>
      <c r="S457" s="4">
        <v>1.2473227200000001E-2</v>
      </c>
      <c r="T457" s="4">
        <v>1.9513168399999999E-2</v>
      </c>
      <c r="U457" s="4">
        <v>2.63049206E-2</v>
      </c>
      <c r="W457" s="4">
        <f t="shared" si="47"/>
        <v>2.7654418700000002E-2</v>
      </c>
      <c r="X457" s="34">
        <f t="shared" si="50"/>
        <v>1.8623674616141899</v>
      </c>
      <c r="AD457" s="17">
        <f t="shared" si="48"/>
        <v>1.3640161099999999E-2</v>
      </c>
      <c r="AE457" s="17">
        <f t="shared" si="49"/>
        <v>4.1294579800000002E-2</v>
      </c>
    </row>
    <row r="458" spans="12:31" x14ac:dyDescent="0.2">
      <c r="L458" s="39">
        <v>42766</v>
      </c>
      <c r="M458" s="4">
        <v>3.3698614000000002E-2</v>
      </c>
      <c r="N458" s="4">
        <v>2.01086184E-2</v>
      </c>
      <c r="O458" s="4">
        <v>7.1240975999999996E-3</v>
      </c>
      <c r="P458" s="4">
        <v>1.6236737899999999E-2</v>
      </c>
      <c r="Q458" s="4">
        <v>3.9444069999999996E-3</v>
      </c>
      <c r="R458" s="4">
        <v>-7.1379082999999998E-3</v>
      </c>
      <c r="S458" s="4">
        <v>3.2346019199999999E-2</v>
      </c>
      <c r="T458" s="4">
        <v>1.88218985E-2</v>
      </c>
      <c r="U458" s="4">
        <v>5.9599945999999999E-3</v>
      </c>
      <c r="W458" s="4">
        <f t="shared" si="47"/>
        <v>-2.3374646199999998E-2</v>
      </c>
      <c r="X458" s="34">
        <f t="shared" si="50"/>
        <v>1.8188352811045663</v>
      </c>
      <c r="AD458" s="17"/>
      <c r="AE458" s="17"/>
    </row>
    <row r="459" spans="12:31" x14ac:dyDescent="0.2">
      <c r="L459" s="39">
        <v>42794</v>
      </c>
      <c r="M459" s="4">
        <v>4.1535639200000002E-2</v>
      </c>
      <c r="N459" s="4">
        <v>3.8708026399999998E-2</v>
      </c>
      <c r="O459" s="4">
        <v>3.5933879299999999E-2</v>
      </c>
      <c r="P459" s="4">
        <v>2.4520800200000002E-2</v>
      </c>
      <c r="Q459" s="4">
        <v>1.9298818700000001E-2</v>
      </c>
      <c r="R459" s="4">
        <v>1.4468056199999999E-2</v>
      </c>
      <c r="S459" s="4">
        <v>4.0246976900000002E-2</v>
      </c>
      <c r="T459" s="4">
        <v>3.71915658E-2</v>
      </c>
      <c r="U459" s="4">
        <v>3.4206351400000001E-2</v>
      </c>
      <c r="W459" s="4">
        <f t="shared" si="47"/>
        <v>-1.0052744000000002E-2</v>
      </c>
      <c r="X459" s="34">
        <f t="shared" si="50"/>
        <v>1.800550995645454</v>
      </c>
      <c r="AD459" s="17"/>
      <c r="AE459" s="17"/>
    </row>
    <row r="460" spans="12:31" x14ac:dyDescent="0.2">
      <c r="L460" s="39">
        <v>42825</v>
      </c>
      <c r="M460" s="4">
        <v>1.1566312400000001E-2</v>
      </c>
      <c r="N460" s="4">
        <v>6.3176499999999995E-4</v>
      </c>
      <c r="O460" s="4">
        <v>-1.01868268E-2</v>
      </c>
      <c r="P460" s="4">
        <v>1.18449209E-2</v>
      </c>
      <c r="Q460" s="4">
        <v>1.308622E-3</v>
      </c>
      <c r="R460" s="4">
        <v>-8.4651225999999996E-3</v>
      </c>
      <c r="S460" s="4">
        <v>1.15827703E-2</v>
      </c>
      <c r="T460" s="4">
        <v>6.8033989999999995E-4</v>
      </c>
      <c r="U460" s="4">
        <v>-1.00515545E-2</v>
      </c>
      <c r="W460" s="4">
        <f t="shared" si="47"/>
        <v>-2.03100435E-2</v>
      </c>
      <c r="X460" s="34">
        <f t="shared" si="50"/>
        <v>1.7639817265999265</v>
      </c>
      <c r="AD460" s="17"/>
      <c r="AE460" s="17"/>
    </row>
    <row r="461" spans="12:31" x14ac:dyDescent="0.2">
      <c r="L461" s="39">
        <v>42855</v>
      </c>
      <c r="M461" s="4">
        <v>2.2870162499999999E-2</v>
      </c>
      <c r="N461" s="4">
        <v>1.05723508E-2</v>
      </c>
      <c r="O461" s="4">
        <v>-1.8765536E-3</v>
      </c>
      <c r="P461" s="4">
        <v>1.8416668899999999E-2</v>
      </c>
      <c r="Q461" s="4">
        <v>1.0966449099999999E-2</v>
      </c>
      <c r="R461" s="4">
        <v>3.9370947999999998E-3</v>
      </c>
      <c r="S461" s="4">
        <v>2.25385369E-2</v>
      </c>
      <c r="T461" s="4">
        <v>1.0599769699999999E-2</v>
      </c>
      <c r="U461" s="4">
        <v>-1.4210728000000001E-3</v>
      </c>
      <c r="W461" s="4">
        <f t="shared" si="47"/>
        <v>-1.44795741E-2</v>
      </c>
      <c r="X461" s="34">
        <f t="shared" si="50"/>
        <v>1.738440022478577</v>
      </c>
      <c r="AD461" s="17"/>
      <c r="AE461" s="17"/>
    </row>
    <row r="462" spans="12:31" x14ac:dyDescent="0.2">
      <c r="L462" s="39">
        <v>42886</v>
      </c>
      <c r="M462" s="4">
        <v>2.60026774E-2</v>
      </c>
      <c r="N462" s="4">
        <v>1.27622838E-2</v>
      </c>
      <c r="O462" s="4">
        <v>-9.8024459999999989E-4</v>
      </c>
      <c r="P462" s="4">
        <v>-9.0945933000000003E-3</v>
      </c>
      <c r="Q462" s="4">
        <v>-2.0344047399999999E-2</v>
      </c>
      <c r="R462" s="4">
        <v>-3.1140890099999999E-2</v>
      </c>
      <c r="S462" s="4">
        <v>2.3418316299999999E-2</v>
      </c>
      <c r="T462" s="4">
        <v>1.0233982799999999E-2</v>
      </c>
      <c r="U462" s="4">
        <v>-3.3688614E-3</v>
      </c>
      <c r="W462" s="4">
        <f t="shared" si="47"/>
        <v>-2.2046296799999997E-2</v>
      </c>
      <c r="X462" s="34">
        <f t="shared" si="50"/>
        <v>1.7001138577740156</v>
      </c>
      <c r="AD462" s="17"/>
      <c r="AE462" s="17"/>
    </row>
    <row r="463" spans="12:31" x14ac:dyDescent="0.2">
      <c r="L463" s="39">
        <v>42916</v>
      </c>
      <c r="M463" s="4">
        <v>-2.6345176000000001E-3</v>
      </c>
      <c r="N463" s="4">
        <v>6.9822367E-3</v>
      </c>
      <c r="O463" s="4">
        <v>1.6347441399999999E-2</v>
      </c>
      <c r="P463" s="4">
        <v>3.4418355499999997E-2</v>
      </c>
      <c r="Q463" s="4">
        <v>3.4568248500000003E-2</v>
      </c>
      <c r="R463" s="4">
        <v>3.4982654100000003E-2</v>
      </c>
      <c r="S463" s="4">
        <v>4.4813700000000001E-5</v>
      </c>
      <c r="T463" s="4">
        <v>9.0244417999999996E-3</v>
      </c>
      <c r="U463" s="4">
        <v>1.77508683E-2</v>
      </c>
      <c r="W463" s="4">
        <f t="shared" si="47"/>
        <v>5.6429860000000581E-4</v>
      </c>
      <c r="X463" s="34">
        <f t="shared" si="50"/>
        <v>1.7010732296437983</v>
      </c>
      <c r="AD463" s="17"/>
      <c r="AE463" s="17"/>
    </row>
    <row r="464" spans="12:31" x14ac:dyDescent="0.2">
      <c r="L464" s="39">
        <v>42947</v>
      </c>
      <c r="M464" s="4">
        <v>2.65792324E-2</v>
      </c>
      <c r="N464" s="4">
        <v>1.9803545299999999E-2</v>
      </c>
      <c r="O464" s="4">
        <v>1.3290426500000001E-2</v>
      </c>
      <c r="P464" s="4">
        <v>8.5117900999999996E-3</v>
      </c>
      <c r="Q464" s="4">
        <v>7.4295638000000004E-3</v>
      </c>
      <c r="R464" s="4">
        <v>6.3268606000000003E-3</v>
      </c>
      <c r="S464" s="4">
        <v>2.51526148E-2</v>
      </c>
      <c r="T464" s="4">
        <v>1.8854962900000001E-2</v>
      </c>
      <c r="U464" s="4">
        <v>1.27723374E-2</v>
      </c>
      <c r="W464" s="4">
        <f t="shared" si="47"/>
        <v>-2.1849294999999993E-3</v>
      </c>
      <c r="X464" s="34">
        <f t="shared" si="50"/>
        <v>1.6973565045626893</v>
      </c>
      <c r="AD464" s="17"/>
      <c r="AE464" s="17"/>
    </row>
    <row r="465" spans="12:31" x14ac:dyDescent="0.2">
      <c r="L465" s="39">
        <v>42978</v>
      </c>
      <c r="M465" s="4">
        <v>1.8331351199999998E-2</v>
      </c>
      <c r="N465" s="4">
        <v>3.1280618E-3</v>
      </c>
      <c r="O465" s="4">
        <v>-1.16483208E-2</v>
      </c>
      <c r="P465" s="4">
        <v>-1.1682894E-3</v>
      </c>
      <c r="Q465" s="4">
        <v>-1.2722010299999999E-2</v>
      </c>
      <c r="R465" s="4">
        <v>-2.4577562899999999E-2</v>
      </c>
      <c r="S465" s="4">
        <v>1.68155124E-2</v>
      </c>
      <c r="T465" s="4">
        <v>1.9267224E-3</v>
      </c>
      <c r="U465" s="4">
        <v>-1.2603666499999999E-2</v>
      </c>
      <c r="W465" s="4">
        <f t="shared" si="47"/>
        <v>-2.3409273499999998E-2</v>
      </c>
      <c r="X465" s="34">
        <f t="shared" si="50"/>
        <v>1.6576226219203773</v>
      </c>
      <c r="AD465" s="17"/>
      <c r="AE465" s="17"/>
    </row>
    <row r="466" spans="12:31" x14ac:dyDescent="0.2">
      <c r="L466" s="39">
        <v>43008</v>
      </c>
      <c r="M466" s="4">
        <v>1.30019356E-2</v>
      </c>
      <c r="N466" s="4">
        <v>2.1295159899999999E-2</v>
      </c>
      <c r="O466" s="4">
        <v>2.96176789E-2</v>
      </c>
      <c r="P466" s="4">
        <v>5.4450369499999998E-2</v>
      </c>
      <c r="Q466" s="4">
        <v>6.24089876E-2</v>
      </c>
      <c r="R466" s="4">
        <v>7.08030251E-2</v>
      </c>
      <c r="S466" s="4">
        <v>1.6192372300000001E-2</v>
      </c>
      <c r="T466" s="4">
        <v>2.4387845299999999E-2</v>
      </c>
      <c r="U466" s="4">
        <v>3.2642720600000001E-2</v>
      </c>
      <c r="W466" s="4">
        <f t="shared" si="47"/>
        <v>1.6352655600000002E-2</v>
      </c>
      <c r="X466" s="34">
        <f t="shared" si="50"/>
        <v>1.6847291537714102</v>
      </c>
      <c r="AD466" s="17"/>
      <c r="AE466" s="17"/>
    </row>
    <row r="467" spans="12:31" x14ac:dyDescent="0.2">
      <c r="L467" s="39">
        <v>43039</v>
      </c>
      <c r="M467" s="4">
        <v>3.87471593E-2</v>
      </c>
      <c r="N467" s="4">
        <v>2.2935891399999998E-2</v>
      </c>
      <c r="O467" s="4">
        <v>7.2606229999999999E-3</v>
      </c>
      <c r="P467" s="4">
        <v>1.5492830500000001E-2</v>
      </c>
      <c r="Q467" s="4">
        <v>8.5242818000000001E-3</v>
      </c>
      <c r="R467" s="4">
        <v>1.3128479000000001E-3</v>
      </c>
      <c r="S467" s="4">
        <v>3.6917507500000002E-2</v>
      </c>
      <c r="T467" s="4">
        <v>2.1822118299999999E-2</v>
      </c>
      <c r="U467" s="4">
        <v>6.8082582000000003E-3</v>
      </c>
      <c r="W467" s="4">
        <f t="shared" si="47"/>
        <v>-1.41799826E-2</v>
      </c>
      <c r="X467" s="34">
        <f t="shared" si="50"/>
        <v>1.6608397236852188</v>
      </c>
      <c r="AD467" s="17"/>
      <c r="AE467" s="17"/>
    </row>
    <row r="468" spans="12:31" x14ac:dyDescent="0.2">
      <c r="L468" s="39">
        <v>43069</v>
      </c>
      <c r="M468" s="4">
        <v>3.0379811499999999E-2</v>
      </c>
      <c r="N468" s="4">
        <v>3.0496081899999999E-2</v>
      </c>
      <c r="O468" s="4">
        <v>3.0621531399999999E-2</v>
      </c>
      <c r="P468" s="4">
        <v>2.8710262100000002E-2</v>
      </c>
      <c r="Q468" s="4">
        <v>2.8819392700000002E-2</v>
      </c>
      <c r="R468" s="4">
        <v>2.8936895300000001E-2</v>
      </c>
      <c r="S468" s="4">
        <v>3.0250922900000001E-2</v>
      </c>
      <c r="T468" s="4">
        <v>3.0365129599999999E-2</v>
      </c>
      <c r="U468" s="4">
        <v>3.0489028599999999E-2</v>
      </c>
      <c r="W468" s="4">
        <f t="shared" si="47"/>
        <v>2.2663319999999959E-4</v>
      </c>
      <c r="X468" s="34">
        <f t="shared" si="50"/>
        <v>1.6612161251064848</v>
      </c>
      <c r="AD468" s="17"/>
      <c r="AE468" s="17"/>
    </row>
    <row r="469" spans="12:31" x14ac:dyDescent="0.2">
      <c r="L469" s="39">
        <v>43100</v>
      </c>
      <c r="M469" s="4">
        <v>7.7851162E-3</v>
      </c>
      <c r="N469" s="4">
        <v>1.11480643E-2</v>
      </c>
      <c r="O469" s="4">
        <v>1.45973171E-2</v>
      </c>
      <c r="P469" s="4">
        <v>1.1520216E-3</v>
      </c>
      <c r="Q469" s="4">
        <v>-4.0361141E-3</v>
      </c>
      <c r="R469" s="4">
        <v>-9.5424429999999994E-3</v>
      </c>
      <c r="S469" s="4">
        <v>7.2848675999999998E-3</v>
      </c>
      <c r="T469" s="4">
        <v>9.9949145000000003E-3</v>
      </c>
      <c r="U469" s="4">
        <v>1.2783012099999999E-2</v>
      </c>
      <c r="W469" s="4">
        <f t="shared" si="47"/>
        <v>-1.06944646E-2</v>
      </c>
      <c r="X469" s="34">
        <f t="shared" si="50"/>
        <v>1.6434503080635843</v>
      </c>
      <c r="AD469" s="17"/>
      <c r="AE469" s="17"/>
    </row>
    <row r="470" spans="12:31" x14ac:dyDescent="0.2">
      <c r="L470" s="39">
        <v>43131</v>
      </c>
      <c r="M470" s="4">
        <v>7.0826154200000005E-2</v>
      </c>
      <c r="N470" s="4">
        <v>5.4893206600000001E-2</v>
      </c>
      <c r="O470" s="4">
        <v>3.8661664599999999E-2</v>
      </c>
      <c r="P470" s="4">
        <v>3.8981847799999997E-2</v>
      </c>
      <c r="Q470" s="4">
        <v>2.61342647E-2</v>
      </c>
      <c r="R470" s="4">
        <v>1.23214863E-2</v>
      </c>
      <c r="S470" s="4">
        <v>6.83500524E-2</v>
      </c>
      <c r="T470" s="4">
        <v>5.2710584099999999E-2</v>
      </c>
      <c r="U470" s="4">
        <v>3.6712558700000002E-2</v>
      </c>
      <c r="W470" s="4">
        <f t="shared" si="47"/>
        <v>-2.6660361499999997E-2</v>
      </c>
      <c r="X470" s="34">
        <f t="shared" si="50"/>
        <v>1.5996353287433229</v>
      </c>
      <c r="AD470" s="17">
        <f t="shared" si="42"/>
        <v>3.8981847799999997E-2</v>
      </c>
      <c r="AE470" s="17">
        <f t="shared" si="43"/>
        <v>1.23214863E-2</v>
      </c>
    </row>
    <row r="471" spans="12:31" x14ac:dyDescent="0.2">
      <c r="L471" s="39">
        <v>43159</v>
      </c>
      <c r="M471" s="4">
        <v>-2.6220848500000001E-2</v>
      </c>
      <c r="N471" s="4">
        <v>-3.6713360700000003E-2</v>
      </c>
      <c r="O471" s="4">
        <v>-4.77510357E-2</v>
      </c>
      <c r="P471" s="4">
        <v>-2.8471637800000001E-2</v>
      </c>
      <c r="Q471" s="4">
        <v>-3.8721657299999997E-2</v>
      </c>
      <c r="R471" s="4">
        <v>-4.9998222000000002E-2</v>
      </c>
      <c r="S471" s="4">
        <v>-2.6386465599999999E-2</v>
      </c>
      <c r="T471" s="4">
        <v>-3.6859618599999998E-2</v>
      </c>
      <c r="U471" s="4">
        <v>-4.7913390299999997E-2</v>
      </c>
      <c r="W471" s="4">
        <f t="shared" si="47"/>
        <v>-2.1526584200000001E-2</v>
      </c>
      <c r="X471" s="34">
        <f t="shared" si="50"/>
        <v>1.5652006441498352</v>
      </c>
      <c r="AD471" s="17">
        <f t="shared" si="42"/>
        <v>-2.8471637800000001E-2</v>
      </c>
      <c r="AE471" s="17">
        <f t="shared" si="43"/>
        <v>-4.9998222000000002E-2</v>
      </c>
    </row>
    <row r="472" spans="12:31" x14ac:dyDescent="0.2">
      <c r="L472" s="39">
        <v>43190</v>
      </c>
      <c r="M472" s="4">
        <v>-2.7423132999999999E-2</v>
      </c>
      <c r="N472" s="4">
        <v>-2.2697671199999998E-2</v>
      </c>
      <c r="O472" s="4">
        <v>-1.7591098400000001E-2</v>
      </c>
      <c r="P472" s="4">
        <v>1.34663908E-2</v>
      </c>
      <c r="Q472" s="4">
        <v>1.29336956E-2</v>
      </c>
      <c r="R472" s="4">
        <v>1.2367108599999999E-2</v>
      </c>
      <c r="S472" s="4">
        <v>-2.4350349100000002E-2</v>
      </c>
      <c r="T472" s="4">
        <v>-2.0074106099999999E-2</v>
      </c>
      <c r="U472" s="4">
        <v>-1.54352125E-2</v>
      </c>
      <c r="W472" s="4">
        <f t="shared" si="47"/>
        <v>-1.099282200000001E-3</v>
      </c>
      <c r="X472" s="34">
        <f t="shared" si="50"/>
        <v>1.5634800469422927</v>
      </c>
      <c r="AD472" s="17">
        <f t="shared" si="42"/>
        <v>1.34663908E-2</v>
      </c>
      <c r="AE472" s="17">
        <f t="shared" si="43"/>
        <v>1.2367108599999999E-2</v>
      </c>
    </row>
    <row r="473" spans="12:31" x14ac:dyDescent="0.2">
      <c r="L473" s="39">
        <v>43220</v>
      </c>
      <c r="M473" s="4">
        <v>3.4935389999999999E-3</v>
      </c>
      <c r="N473" s="4">
        <v>3.3987874E-3</v>
      </c>
      <c r="O473" s="4">
        <v>3.3012572999999998E-3</v>
      </c>
      <c r="P473" s="4">
        <v>9.7855709999999994E-4</v>
      </c>
      <c r="Q473" s="4">
        <v>8.6453724000000003E-3</v>
      </c>
      <c r="R473" s="4">
        <v>1.7334588799999998E-2</v>
      </c>
      <c r="S473" s="4">
        <v>3.2958216999999998E-3</v>
      </c>
      <c r="T473" s="4">
        <v>3.8007304000000001E-3</v>
      </c>
      <c r="U473" s="4">
        <v>4.3465489999999999E-3</v>
      </c>
      <c r="W473" s="4">
        <f t="shared" si="47"/>
        <v>1.6356031699999999E-2</v>
      </c>
      <c r="X473" s="34">
        <f t="shared" si="50"/>
        <v>1.5890523761523982</v>
      </c>
      <c r="AD473" s="17">
        <f t="shared" si="42"/>
        <v>9.7855709999999994E-4</v>
      </c>
      <c r="AE473" s="17">
        <f t="shared" si="43"/>
        <v>1.7334588799999998E-2</v>
      </c>
    </row>
    <row r="474" spans="12:31" x14ac:dyDescent="0.2">
      <c r="L474" s="39">
        <v>43251</v>
      </c>
      <c r="M474" s="4">
        <v>4.38313969E-2</v>
      </c>
      <c r="N474" s="4">
        <v>2.55261042E-2</v>
      </c>
      <c r="O474" s="4">
        <v>5.9361635999999997E-3</v>
      </c>
      <c r="P474" s="4">
        <v>6.2961000399999995E-2</v>
      </c>
      <c r="Q474" s="4">
        <v>6.0700551399999997E-2</v>
      </c>
      <c r="R474" s="4">
        <v>5.8174734300000003E-2</v>
      </c>
      <c r="S474" s="4">
        <v>4.5327713899999997E-2</v>
      </c>
      <c r="T474" s="4">
        <v>2.82303208E-2</v>
      </c>
      <c r="U474" s="4">
        <v>9.8800890999999995E-3</v>
      </c>
      <c r="W474" s="4">
        <f t="shared" si="47"/>
        <v>-4.7862660999999918E-3</v>
      </c>
      <c r="X474" s="34">
        <f t="shared" si="50"/>
        <v>1.5814467486332955</v>
      </c>
      <c r="AD474" s="17">
        <f t="shared" ref="AD474:AD481" si="51">INDEX(M474:U474,VLOOKUP($G$1,$A$37:$B$45,2))</f>
        <v>6.2961000399999995E-2</v>
      </c>
      <c r="AE474" s="17">
        <f t="shared" ref="AE474:AE481" si="52">INDEX(M474:U474,VLOOKUP($C$1,$A$37:$B$45,2))</f>
        <v>5.8174734300000003E-2</v>
      </c>
    </row>
    <row r="475" spans="12:31" x14ac:dyDescent="0.2">
      <c r="L475" s="39">
        <v>43281</v>
      </c>
      <c r="M475" s="4">
        <v>9.6284477000000007E-3</v>
      </c>
      <c r="N475" s="4">
        <v>6.4666332999999999E-3</v>
      </c>
      <c r="O475" s="4">
        <v>2.4765894000000001E-3</v>
      </c>
      <c r="P475" s="4">
        <v>7.8241687000000001E-3</v>
      </c>
      <c r="Q475" s="4">
        <v>7.1656992000000003E-3</v>
      </c>
      <c r="R475" s="4">
        <v>6.0555718999999999E-3</v>
      </c>
      <c r="S475" s="4">
        <v>9.4923140999999996E-3</v>
      </c>
      <c r="T475" s="4">
        <v>6.5398575999999998E-3</v>
      </c>
      <c r="U475" s="4">
        <v>2.7904028999999999E-3</v>
      </c>
      <c r="W475" s="4">
        <f t="shared" si="47"/>
        <v>-1.7685968000000002E-3</v>
      </c>
      <c r="X475" s="34">
        <f t="shared" si="50"/>
        <v>1.5786498069742922</v>
      </c>
      <c r="AD475" s="17">
        <f t="shared" si="51"/>
        <v>7.8241687000000001E-3</v>
      </c>
      <c r="AE475" s="17">
        <f t="shared" si="52"/>
        <v>6.0555718999999999E-3</v>
      </c>
    </row>
    <row r="476" spans="12:31" x14ac:dyDescent="0.2">
      <c r="L476" s="39">
        <v>43312</v>
      </c>
      <c r="M476" s="4">
        <v>2.9356479000000001E-2</v>
      </c>
      <c r="N476" s="4">
        <v>3.4511448700000003E-2</v>
      </c>
      <c r="O476" s="4">
        <v>3.9579380099999999E-2</v>
      </c>
      <c r="P476" s="4">
        <v>1.7191834E-2</v>
      </c>
      <c r="Q476" s="4">
        <v>1.7428484399999999E-2</v>
      </c>
      <c r="R476" s="4">
        <v>1.76562387E-2</v>
      </c>
      <c r="S476" s="4">
        <v>2.83988648E-2</v>
      </c>
      <c r="T476" s="4">
        <v>3.3185839500000001E-2</v>
      </c>
      <c r="U476" s="4">
        <v>3.7900456200000002E-2</v>
      </c>
      <c r="W476" s="4">
        <f t="shared" si="47"/>
        <v>4.6440470000000053E-4</v>
      </c>
      <c r="X476" s="34">
        <f t="shared" si="50"/>
        <v>1.5793829393643051</v>
      </c>
      <c r="AD476" s="17">
        <f t="shared" si="51"/>
        <v>1.7191834E-2</v>
      </c>
      <c r="AE476" s="17">
        <f t="shared" si="52"/>
        <v>1.76562387E-2</v>
      </c>
    </row>
    <row r="477" spans="12:31" x14ac:dyDescent="0.2">
      <c r="L477" s="39">
        <v>43343</v>
      </c>
      <c r="M477" s="4">
        <v>5.4676350899999997E-2</v>
      </c>
      <c r="N477" s="4">
        <v>3.4457365099999998E-2</v>
      </c>
      <c r="O477" s="4">
        <v>1.4780359999999999E-2</v>
      </c>
      <c r="P477" s="4">
        <v>6.2257857799999997E-2</v>
      </c>
      <c r="Q477" s="4">
        <v>4.3109927200000002E-2</v>
      </c>
      <c r="R477" s="4">
        <v>2.3819740900000001E-2</v>
      </c>
      <c r="S477" s="4">
        <v>5.5264302600000002E-2</v>
      </c>
      <c r="T477" s="4">
        <v>3.5117799300000002E-2</v>
      </c>
      <c r="U477" s="4">
        <v>1.5459411899999999E-2</v>
      </c>
      <c r="W477" s="4">
        <f t="shared" si="47"/>
        <v>-3.8438116899999999E-2</v>
      </c>
      <c r="X477" s="34">
        <f t="shared" si="50"/>
        <v>1.5186744333111544</v>
      </c>
      <c r="AD477" s="17">
        <f t="shared" si="51"/>
        <v>6.2257857799999997E-2</v>
      </c>
      <c r="AE477" s="17">
        <f t="shared" si="52"/>
        <v>2.3819740900000001E-2</v>
      </c>
    </row>
    <row r="478" spans="12:31" x14ac:dyDescent="0.2">
      <c r="L478" s="39">
        <v>43373</v>
      </c>
      <c r="M478" s="4">
        <v>5.5890287999999996E-3</v>
      </c>
      <c r="N478" s="4">
        <v>3.7972457000000001E-3</v>
      </c>
      <c r="O478" s="4">
        <v>1.9831657000000001E-3</v>
      </c>
      <c r="P478" s="4">
        <v>-2.3403184300000001E-2</v>
      </c>
      <c r="Q478" s="4">
        <v>-2.40522284E-2</v>
      </c>
      <c r="R478" s="4">
        <v>-2.4811315800000001E-2</v>
      </c>
      <c r="S478" s="4">
        <v>3.3151376999999999E-3</v>
      </c>
      <c r="T478" s="4">
        <v>1.6552894E-3</v>
      </c>
      <c r="U478" s="4">
        <v>-4.1854399999999997E-5</v>
      </c>
      <c r="W478" s="4">
        <f t="shared" si="47"/>
        <v>-1.4081314999999997E-3</v>
      </c>
      <c r="X478" s="34">
        <f t="shared" si="50"/>
        <v>1.5165359400033644</v>
      </c>
      <c r="AD478" s="17">
        <f t="shared" si="51"/>
        <v>-2.3403184300000001E-2</v>
      </c>
      <c r="AE478" s="17">
        <f t="shared" si="52"/>
        <v>-2.4811315800000001E-2</v>
      </c>
    </row>
    <row r="479" spans="12:31" x14ac:dyDescent="0.2">
      <c r="L479" s="39">
        <v>43404</v>
      </c>
      <c r="M479" s="4">
        <v>-8.9426959700000003E-2</v>
      </c>
      <c r="N479" s="4">
        <v>-7.0763330099999994E-2</v>
      </c>
      <c r="O479" s="4">
        <v>-5.17812328E-2</v>
      </c>
      <c r="P479" s="4">
        <v>-0.1265363498</v>
      </c>
      <c r="Q479" s="4">
        <v>-0.1086164401</v>
      </c>
      <c r="R479" s="4">
        <v>-8.9534906900000003E-2</v>
      </c>
      <c r="S479" s="4">
        <v>-9.2301658499999995E-2</v>
      </c>
      <c r="T479" s="4">
        <v>-7.3632708399999997E-2</v>
      </c>
      <c r="U479" s="4">
        <v>-5.4577123700000001E-2</v>
      </c>
      <c r="W479" s="4">
        <f t="shared" si="47"/>
        <v>3.7001442900000001E-2</v>
      </c>
      <c r="X479" s="34">
        <f t="shared" si="50"/>
        <v>1.572649957993197</v>
      </c>
      <c r="AD479" s="17">
        <f t="shared" si="51"/>
        <v>-0.1265363498</v>
      </c>
      <c r="AE479" s="17">
        <f t="shared" si="52"/>
        <v>-8.9534906900000003E-2</v>
      </c>
    </row>
    <row r="480" spans="12:31" x14ac:dyDescent="0.2">
      <c r="L480" s="39">
        <v>43434</v>
      </c>
      <c r="M480" s="4">
        <v>1.0621681799999999E-2</v>
      </c>
      <c r="N480" s="4">
        <v>2.0350632600000002E-2</v>
      </c>
      <c r="O480" s="4">
        <v>2.98551632E-2</v>
      </c>
      <c r="P480" s="4">
        <v>1.56430784E-2</v>
      </c>
      <c r="Q480" s="4">
        <v>1.5894908199999998E-2</v>
      </c>
      <c r="R480" s="4">
        <v>1.6123556599999998E-2</v>
      </c>
      <c r="S480" s="4">
        <v>1.09977524E-2</v>
      </c>
      <c r="T480" s="4">
        <v>2.0028676400000001E-2</v>
      </c>
      <c r="U480" s="4">
        <v>2.8880887800000001E-2</v>
      </c>
      <c r="W480" s="4">
        <f t="shared" si="47"/>
        <v>4.8047819999999866E-4</v>
      </c>
      <c r="X480" s="34">
        <f t="shared" si="50"/>
        <v>1.5734055820142436</v>
      </c>
      <c r="AD480" s="17">
        <f t="shared" si="51"/>
        <v>1.56430784E-2</v>
      </c>
      <c r="AE480" s="17">
        <f t="shared" si="52"/>
        <v>1.6123556599999998E-2</v>
      </c>
    </row>
    <row r="481" spans="12:31" x14ac:dyDescent="0.2">
      <c r="L481" s="39">
        <v>43465</v>
      </c>
      <c r="M481" s="4">
        <v>-8.5977548700000003E-2</v>
      </c>
      <c r="N481" s="4">
        <v>-9.1076965199999999E-2</v>
      </c>
      <c r="O481" s="4">
        <v>-9.6025148099999999E-2</v>
      </c>
      <c r="P481" s="4">
        <v>-0.1168483013</v>
      </c>
      <c r="Q481" s="4">
        <v>-0.1187860079</v>
      </c>
      <c r="R481" s="4">
        <v>-0.1208752526</v>
      </c>
      <c r="S481" s="4">
        <v>-8.8266920200000001E-2</v>
      </c>
      <c r="T481" s="4">
        <v>-9.3069459500000007E-2</v>
      </c>
      <c r="U481" s="4">
        <v>-9.7758663999999995E-2</v>
      </c>
      <c r="W481" s="4">
        <f t="shared" si="47"/>
        <v>-4.0269512999999979E-3</v>
      </c>
      <c r="X481" s="34">
        <f t="shared" si="50"/>
        <v>1.5670695543603241</v>
      </c>
      <c r="AD481" s="17">
        <f t="shared" si="51"/>
        <v>-0.1168483013</v>
      </c>
      <c r="AE481" s="17">
        <f t="shared" si="52"/>
        <v>-0.1208752526</v>
      </c>
    </row>
    <row r="483" spans="12:31" x14ac:dyDescent="0.2">
      <c r="L483" s="42" t="s">
        <v>37</v>
      </c>
      <c r="M483" s="17">
        <f t="shared" ref="M483:U483" si="53">AVERAGE(M2:M481)</f>
        <v>9.9728496058333321E-3</v>
      </c>
      <c r="N483" s="17">
        <f t="shared" si="53"/>
        <v>1.0088390083333341E-2</v>
      </c>
      <c r="O483" s="17">
        <f t="shared" si="53"/>
        <v>1.0111978938958334E-2</v>
      </c>
      <c r="P483" s="17">
        <f t="shared" si="53"/>
        <v>9.6511343145833216E-3</v>
      </c>
      <c r="Q483" s="17">
        <f t="shared" si="53"/>
        <v>1.039049985041666E-2</v>
      </c>
      <c r="R483" s="17">
        <f t="shared" si="53"/>
        <v>1.1073365215E-2</v>
      </c>
      <c r="S483" s="17">
        <f t="shared" si="53"/>
        <v>9.8910134050000011E-3</v>
      </c>
      <c r="T483" s="17">
        <f t="shared" si="53"/>
        <v>1.0068288110416676E-2</v>
      </c>
      <c r="U483" s="17">
        <f t="shared" si="53"/>
        <v>1.0155528885833329E-2</v>
      </c>
      <c r="W483" s="17">
        <f>AVERAGE(W2:W481)</f>
        <v>1.4222309004166668E-3</v>
      </c>
    </row>
    <row r="484" spans="12:31" x14ac:dyDescent="0.2">
      <c r="L484" s="42" t="s">
        <v>38</v>
      </c>
      <c r="M484" s="30">
        <f t="shared" ref="M484:U484" si="54">STDEV(M2:M481)</f>
        <v>4.8590646252949808E-2</v>
      </c>
      <c r="N484" s="30">
        <f t="shared" si="54"/>
        <v>4.3212750436092226E-2</v>
      </c>
      <c r="O484" s="30">
        <f t="shared" si="54"/>
        <v>4.1572116807208209E-2</v>
      </c>
      <c r="P484" s="30">
        <f t="shared" si="54"/>
        <v>6.4365829809256453E-2</v>
      </c>
      <c r="Q484" s="30">
        <f t="shared" si="54"/>
        <v>5.5609933451833814E-2</v>
      </c>
      <c r="R484" s="30">
        <f t="shared" si="54"/>
        <v>4.9812573850764374E-2</v>
      </c>
      <c r="S484" s="30">
        <f t="shared" si="54"/>
        <v>4.9209958060651621E-2</v>
      </c>
      <c r="T484" s="30">
        <f t="shared" si="54"/>
        <v>4.3652061047066947E-2</v>
      </c>
      <c r="U484" s="30">
        <f t="shared" si="54"/>
        <v>4.1686583282908286E-2</v>
      </c>
      <c r="W484" s="30">
        <f>STDEV(W2:W481)</f>
        <v>3.1206880154375595E-2</v>
      </c>
    </row>
    <row r="485" spans="12:31" x14ac:dyDescent="0.2">
      <c r="L485" s="42" t="s">
        <v>39</v>
      </c>
      <c r="M485" s="17">
        <f t="shared" ref="M485:U485" si="55">MAX(M2:M481)</f>
        <v>0.14341699999999999</v>
      </c>
      <c r="N485" s="17">
        <f t="shared" si="55"/>
        <v>0.12939999999999999</v>
      </c>
      <c r="O485" s="17">
        <f t="shared" si="55"/>
        <v>0.13669999999999999</v>
      </c>
      <c r="P485" s="17">
        <f t="shared" si="55"/>
        <v>0.23269999999999999</v>
      </c>
      <c r="Q485" s="17">
        <f t="shared" si="55"/>
        <v>0.16513601019999999</v>
      </c>
      <c r="R485" s="17">
        <f t="shared" si="55"/>
        <v>0.1586743175</v>
      </c>
      <c r="S485" s="17">
        <f t="shared" si="55"/>
        <v>0.14219999999999999</v>
      </c>
      <c r="T485" s="17">
        <f t="shared" si="55"/>
        <v>0.12828000000000001</v>
      </c>
      <c r="U485" s="17">
        <f t="shared" si="55"/>
        <v>0.1318</v>
      </c>
      <c r="W485" s="17">
        <f>MAX(W2:W481)</f>
        <v>0.16124290960000001</v>
      </c>
    </row>
    <row r="486" spans="12:31" x14ac:dyDescent="0.2">
      <c r="L486" s="42" t="s">
        <v>40</v>
      </c>
      <c r="M486" s="17">
        <f t="shared" ref="M486:U486" si="56">MIN(M2:M481)</f>
        <v>-0.23231499999999999</v>
      </c>
      <c r="N486" s="17">
        <f t="shared" si="56"/>
        <v>-0.21690000000000001</v>
      </c>
      <c r="O486" s="17">
        <f t="shared" si="56"/>
        <v>-0.2016</v>
      </c>
      <c r="P486" s="17">
        <f t="shared" si="56"/>
        <v>-0.32950000000000002</v>
      </c>
      <c r="Q486" s="17">
        <f t="shared" si="56"/>
        <v>-0.30628004980000001</v>
      </c>
      <c r="R486" s="17">
        <f t="shared" si="56"/>
        <v>-0.28284962720000001</v>
      </c>
      <c r="S486" s="17">
        <f t="shared" si="56"/>
        <v>-0.2404</v>
      </c>
      <c r="T486" s="17">
        <f t="shared" si="56"/>
        <v>-0.22428000000000001</v>
      </c>
      <c r="U486" s="17">
        <f t="shared" si="56"/>
        <v>-0.20830000000000001</v>
      </c>
      <c r="W486" s="17">
        <f>MIN(W2:W481)</f>
        <v>-0.17157876089999999</v>
      </c>
    </row>
    <row r="487" spans="12:31" x14ac:dyDescent="0.2">
      <c r="L487" s="42" t="s">
        <v>41</v>
      </c>
      <c r="M487" s="46">
        <f>M483/M484</f>
        <v>0.20524216850126598</v>
      </c>
      <c r="N487" s="46">
        <f t="shared" ref="N487:U487" si="57">N483/N484</f>
        <v>0.23345864314406839</v>
      </c>
      <c r="O487" s="46">
        <f t="shared" si="57"/>
        <v>0.24323945268057681</v>
      </c>
      <c r="P487" s="46">
        <f t="shared" si="57"/>
        <v>0.14994189219938234</v>
      </c>
      <c r="Q487" s="46">
        <f t="shared" si="57"/>
        <v>0.18684611193459394</v>
      </c>
      <c r="R487" s="46">
        <f t="shared" si="57"/>
        <v>0.2223006032206882</v>
      </c>
      <c r="S487" s="46">
        <f t="shared" si="57"/>
        <v>0.20099617627816826</v>
      </c>
      <c r="T487" s="46">
        <f t="shared" si="57"/>
        <v>0.23064863076134592</v>
      </c>
      <c r="U487" s="46">
        <f t="shared" si="57"/>
        <v>0.24361624498971945</v>
      </c>
      <c r="W487" s="46">
        <f t="shared" ref="W487" si="58">W483/W484</f>
        <v>4.5574273794147677E-2</v>
      </c>
    </row>
    <row r="488" spans="12:31" x14ac:dyDescent="0.2">
      <c r="L488" s="42" t="s">
        <v>42</v>
      </c>
      <c r="M488" s="46">
        <f>M487*$C$11^0.5</f>
        <v>4.2658783643976639</v>
      </c>
      <c r="N488" s="46">
        <f t="shared" ref="N488:U488" si="59">N487*$C$11^0.5</f>
        <v>4.8523467766994157</v>
      </c>
      <c r="O488" s="46">
        <f t="shared" si="59"/>
        <v>5.0556370853760573</v>
      </c>
      <c r="P488" s="46">
        <f t="shared" si="59"/>
        <v>3.1164837056681489</v>
      </c>
      <c r="Q488" s="46">
        <f t="shared" si="59"/>
        <v>3.8835235088090192</v>
      </c>
      <c r="R488" s="46">
        <f t="shared" si="59"/>
        <v>4.6204312719772993</v>
      </c>
      <c r="S488" s="46">
        <f t="shared" si="59"/>
        <v>4.1776270732902931</v>
      </c>
      <c r="T488" s="46">
        <f t="shared" si="59"/>
        <v>4.7939417660981398</v>
      </c>
      <c r="U488" s="46">
        <f t="shared" si="59"/>
        <v>5.063468566456093</v>
      </c>
      <c r="W488" s="46">
        <f t="shared" ref="W488" si="60">W487*$C$11^0.5</f>
        <v>0.94724349275422326</v>
      </c>
    </row>
    <row r="489" spans="12:31" x14ac:dyDescent="0.2">
      <c r="L489" s="42" t="s">
        <v>43</v>
      </c>
      <c r="M489" s="46">
        <f>1-TDIST(ABS(M488),$C$11,2)</f>
        <v>0.99997551734770673</v>
      </c>
      <c r="N489" s="46">
        <f t="shared" ref="N489:U489" si="61">1-TDIST(ABS(N488),$C$11,2)</f>
        <v>0.99999829314854538</v>
      </c>
      <c r="O489" s="46">
        <f t="shared" si="61"/>
        <v>0.99999936512039167</v>
      </c>
      <c r="P489" s="46">
        <f t="shared" si="61"/>
        <v>0.99804765547340379</v>
      </c>
      <c r="Q489" s="46">
        <f t="shared" si="61"/>
        <v>0.99988093036255454</v>
      </c>
      <c r="R489" s="46">
        <f t="shared" si="61"/>
        <v>0.99999493789637206</v>
      </c>
      <c r="S489" s="46">
        <f t="shared" si="61"/>
        <v>0.99996434149391034</v>
      </c>
      <c r="T489" s="46">
        <f t="shared" si="61"/>
        <v>0.99999774629254001</v>
      </c>
      <c r="U489" s="46">
        <f t="shared" si="61"/>
        <v>0.99999938926143395</v>
      </c>
      <c r="W489" s="46">
        <f t="shared" ref="W489" si="62">1-TDIST(ABS(W488),$C$11,2)</f>
        <v>0.65595573438025323</v>
      </c>
    </row>
    <row r="490" spans="12:31" x14ac:dyDescent="0.2">
      <c r="L490" s="42" t="s">
        <v>44</v>
      </c>
      <c r="M490" s="46">
        <f t="shared" ref="M490:U490" si="63">SKEW(M2:M481)</f>
        <v>-0.63466226008181503</v>
      </c>
      <c r="N490" s="46">
        <f t="shared" si="63"/>
        <v>-0.69201131851495812</v>
      </c>
      <c r="O490" s="46">
        <f t="shared" si="63"/>
        <v>-0.70614669282211995</v>
      </c>
      <c r="P490" s="46">
        <f t="shared" si="63"/>
        <v>-0.61628986299723709</v>
      </c>
      <c r="Q490" s="46">
        <f t="shared" si="63"/>
        <v>-0.78881779913157246</v>
      </c>
      <c r="R490" s="46">
        <f t="shared" si="63"/>
        <v>-0.94883731714456365</v>
      </c>
      <c r="S490" s="46">
        <f t="shared" si="63"/>
        <v>-0.66475964392039211</v>
      </c>
      <c r="T490" s="46">
        <f t="shared" si="63"/>
        <v>-0.74377436695157007</v>
      </c>
      <c r="U490" s="46">
        <f t="shared" si="63"/>
        <v>-0.77192611762833419</v>
      </c>
      <c r="W490" s="46">
        <f>SKEW(W2:W481)</f>
        <v>0.11710039530614058</v>
      </c>
    </row>
    <row r="491" spans="12:31" x14ac:dyDescent="0.2">
      <c r="L491" s="42" t="s">
        <v>45</v>
      </c>
      <c r="M491" s="46">
        <f t="shared" ref="M491:U491" si="64">KURT(M2:M481)</f>
        <v>1.9531486645774399</v>
      </c>
      <c r="N491" s="46">
        <f t="shared" si="64"/>
        <v>2.3195309221910794</v>
      </c>
      <c r="O491" s="46">
        <f t="shared" si="64"/>
        <v>2.6584880123401637</v>
      </c>
      <c r="P491" s="46">
        <f t="shared" si="64"/>
        <v>2.0530298432900711</v>
      </c>
      <c r="Q491" s="46">
        <f t="shared" si="64"/>
        <v>2.6789059290776507</v>
      </c>
      <c r="R491" s="46">
        <f t="shared" si="64"/>
        <v>3.5273610868250396</v>
      </c>
      <c r="S491" s="46">
        <f t="shared" si="64"/>
        <v>2.0195776900426932</v>
      </c>
      <c r="T491" s="46">
        <f t="shared" si="64"/>
        <v>2.4571073783437702</v>
      </c>
      <c r="U491" s="46">
        <f t="shared" si="64"/>
        <v>2.8327278248461765</v>
      </c>
      <c r="W491" s="46">
        <f>KURT(W2:W481)</f>
        <v>5.4254612347201912</v>
      </c>
    </row>
    <row r="498" spans="24:24" x14ac:dyDescent="0.2">
      <c r="X498" s="17"/>
    </row>
  </sheetData>
  <mergeCells count="32">
    <mergeCell ref="AD1:AE1"/>
    <mergeCell ref="C2:F2"/>
    <mergeCell ref="C3:F3"/>
    <mergeCell ref="C4:F4"/>
    <mergeCell ref="C12:J12"/>
    <mergeCell ref="C5:F5"/>
    <mergeCell ref="C6:J6"/>
    <mergeCell ref="C11:J11"/>
    <mergeCell ref="G4:J4"/>
    <mergeCell ref="G5:J5"/>
    <mergeCell ref="A24:J24"/>
    <mergeCell ref="A30:J30"/>
    <mergeCell ref="A10:B10"/>
    <mergeCell ref="C10:J10"/>
    <mergeCell ref="A1:B1"/>
    <mergeCell ref="A12:B12"/>
    <mergeCell ref="A2:B2"/>
    <mergeCell ref="A3:B3"/>
    <mergeCell ref="A4:B4"/>
    <mergeCell ref="A5:B5"/>
    <mergeCell ref="A6:B6"/>
    <mergeCell ref="A11:B11"/>
    <mergeCell ref="C1:F1"/>
    <mergeCell ref="G1:J1"/>
    <mergeCell ref="G2:J2"/>
    <mergeCell ref="G3:J3"/>
    <mergeCell ref="A8:B8"/>
    <mergeCell ref="C8:J8"/>
    <mergeCell ref="A9:B9"/>
    <mergeCell ref="C9:J9"/>
    <mergeCell ref="A7:B7"/>
    <mergeCell ref="C7:J7"/>
  </mergeCells>
  <phoneticPr fontId="2" type="noConversion"/>
  <conditionalFormatting sqref="C2:J2">
    <cfRule type="cellIs" dxfId="91" priority="105" stopIfTrue="1" operator="equal">
      <formula>MAX($C$2:$J$2)</formula>
    </cfRule>
  </conditionalFormatting>
  <conditionalFormatting sqref="C3:J3">
    <cfRule type="cellIs" dxfId="90" priority="106" stopIfTrue="1" operator="equal">
      <formula>MIN($C$3:$J$3)</formula>
    </cfRule>
  </conditionalFormatting>
  <conditionalFormatting sqref="C4:J4">
    <cfRule type="cellIs" dxfId="89" priority="107" stopIfTrue="1" operator="equal">
      <formula>MAX($C$4:$J$4)</formula>
    </cfRule>
  </conditionalFormatting>
  <conditionalFormatting sqref="C5:J5">
    <cfRule type="cellIs" dxfId="88" priority="108" stopIfTrue="1" operator="equal">
      <formula>MIN($C$5:$J$5)</formula>
    </cfRule>
  </conditionalFormatting>
  <conditionalFormatting sqref="Y2:Y397">
    <cfRule type="top10" dxfId="87" priority="109" bottom="1" rank="1"/>
    <cfRule type="top10" dxfId="86" priority="110" rank="1"/>
  </conditionalFormatting>
  <conditionalFormatting sqref="M2:M481">
    <cfRule type="top10" dxfId="85" priority="111" bottom="1" rank="1"/>
    <cfRule type="top10" dxfId="84" priority="112" rank="1"/>
  </conditionalFormatting>
  <conditionalFormatting sqref="N2:N481">
    <cfRule type="top10" dxfId="83" priority="115" bottom="1" rank="1"/>
    <cfRule type="top10" dxfId="82" priority="116" rank="1"/>
  </conditionalFormatting>
  <conditionalFormatting sqref="O2:O481">
    <cfRule type="top10" dxfId="81" priority="119" bottom="1" rank="1"/>
    <cfRule type="top10" dxfId="80" priority="120" rank="1"/>
  </conditionalFormatting>
  <conditionalFormatting sqref="P2:P481">
    <cfRule type="top10" dxfId="79" priority="123" bottom="1" rank="1"/>
    <cfRule type="top10" dxfId="78" priority="124" rank="1"/>
  </conditionalFormatting>
  <conditionalFormatting sqref="Q2:Q481">
    <cfRule type="top10" dxfId="77" priority="127" bottom="1" rank="1"/>
    <cfRule type="top10" dxfId="76" priority="128" rank="1"/>
  </conditionalFormatting>
  <conditionalFormatting sqref="R2:R481">
    <cfRule type="top10" dxfId="75" priority="131" bottom="1" rank="1"/>
    <cfRule type="top10" dxfId="74" priority="132" rank="1"/>
  </conditionalFormatting>
  <conditionalFormatting sqref="S2:S481">
    <cfRule type="top10" dxfId="73" priority="135" bottom="1" rank="1"/>
    <cfRule type="top10" dxfId="72" priority="136" rank="1"/>
  </conditionalFormatting>
  <conditionalFormatting sqref="T2:T481">
    <cfRule type="top10" dxfId="71" priority="139" bottom="1" rank="1"/>
    <cfRule type="top10" dxfId="70" priority="140" rank="1"/>
  </conditionalFormatting>
  <conditionalFormatting sqref="U2:U481">
    <cfRule type="top10" dxfId="69" priority="143" bottom="1" rank="1"/>
    <cfRule type="top10" dxfId="68" priority="144" rank="1"/>
  </conditionalFormatting>
  <conditionalFormatting sqref="W2:W481">
    <cfRule type="top10" dxfId="67" priority="147" bottom="1" rank="1"/>
    <cfRule type="top10" dxfId="66" priority="148" rank="1"/>
  </conditionalFormatting>
  <conditionalFormatting sqref="M458:M469">
    <cfRule type="top10" dxfId="65" priority="3" bottom="1" rank="1"/>
    <cfRule type="top10" dxfId="64" priority="4" rank="1"/>
  </conditionalFormatting>
  <conditionalFormatting sqref="N458:N469">
    <cfRule type="top10" dxfId="63" priority="5" bottom="1" rank="1"/>
    <cfRule type="top10" dxfId="62" priority="6" rank="1"/>
  </conditionalFormatting>
  <conditionalFormatting sqref="O458:O469">
    <cfRule type="top10" dxfId="61" priority="7" bottom="1" rank="1"/>
    <cfRule type="top10" dxfId="60" priority="8" rank="1"/>
  </conditionalFormatting>
  <conditionalFormatting sqref="P458:P469">
    <cfRule type="top10" dxfId="59" priority="9" bottom="1" rank="1"/>
    <cfRule type="top10" dxfId="58" priority="10" rank="1"/>
  </conditionalFormatting>
  <conditionalFormatting sqref="Q458:Q469">
    <cfRule type="top10" dxfId="57" priority="11" bottom="1" rank="1"/>
    <cfRule type="top10" dxfId="56" priority="12" rank="1"/>
  </conditionalFormatting>
  <conditionalFormatting sqref="R458:R469">
    <cfRule type="top10" dxfId="55" priority="13" bottom="1" rank="1"/>
    <cfRule type="top10" dxfId="54" priority="14" rank="1"/>
  </conditionalFormatting>
  <conditionalFormatting sqref="S458:S469">
    <cfRule type="top10" dxfId="53" priority="15" bottom="1" rank="1"/>
    <cfRule type="top10" dxfId="52" priority="16" rank="1"/>
  </conditionalFormatting>
  <conditionalFormatting sqref="T458:T469">
    <cfRule type="top10" dxfId="51" priority="17" bottom="1" rank="1"/>
    <cfRule type="top10" dxfId="50" priority="18" rank="1"/>
  </conditionalFormatting>
  <conditionalFormatting sqref="U458:U469">
    <cfRule type="top10" dxfId="49" priority="19" bottom="1" rank="1"/>
    <cfRule type="top10" dxfId="48" priority="20" rank="1"/>
  </conditionalFormatting>
  <conditionalFormatting sqref="X2:X481">
    <cfRule type="top10" dxfId="46" priority="2" rank="1"/>
    <cfRule type="top10" dxfId="47" priority="1" bottom="1" rank="1"/>
  </conditionalFormatting>
  <dataValidations count="1">
    <dataValidation type="list" allowBlank="1" showInputMessage="1" showErrorMessage="1" sqref="G1 C1" xr:uid="{00000000-0002-0000-0000-000000000000}">
      <formula1>$A$15:$A$23</formula1>
    </dataValidation>
  </dataValidations>
  <printOptions horizontalCentered="1"/>
  <pageMargins left="0.75" right="0.7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Chart1</vt:lpstr>
      <vt:lpstr>Chart2</vt:lpstr>
      <vt:lpstr>Chart3</vt:lpstr>
      <vt:lpstr>Sheet1!Print_Area</vt:lpstr>
    </vt:vector>
  </TitlesOfParts>
  <Company>Financial Architects,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E. Hultstrom</dc:creator>
  <cp:lastModifiedBy>david</cp:lastModifiedBy>
  <cp:lastPrinted>2015-01-12T22:42:11Z</cp:lastPrinted>
  <dcterms:created xsi:type="dcterms:W3CDTF">2006-10-09T02:53:02Z</dcterms:created>
  <dcterms:modified xsi:type="dcterms:W3CDTF">2019-03-11T22:29:24Z</dcterms:modified>
</cp:coreProperties>
</file>